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8600" windowHeight="9120"/>
  </bookViews>
  <sheets>
    <sheet name="Рейтинг" sheetId="1" r:id="rId1"/>
  </sheets>
  <definedNames>
    <definedName name="_xlnm._FilterDatabase" localSheetId="0" hidden="1">Рейтинг!$A$2:$Z$87</definedName>
    <definedName name="_xlnm.Print_Area" localSheetId="0">Рейтинг!$A$1:$Z$87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9" i="1" l="1"/>
  <c r="Q49" i="1"/>
  <c r="N49" i="1"/>
  <c r="L49" i="1"/>
  <c r="I49" i="1"/>
  <c r="G49" i="1"/>
  <c r="D49" i="1"/>
  <c r="Q28" i="1"/>
  <c r="Q53" i="1"/>
  <c r="Q7" i="1"/>
  <c r="Q10" i="1"/>
  <c r="Q5" i="1"/>
  <c r="Q6" i="1"/>
  <c r="Q15" i="1"/>
  <c r="Q17" i="1"/>
  <c r="Q9" i="1"/>
  <c r="Q26" i="1"/>
  <c r="Q4" i="1"/>
  <c r="Q25" i="1"/>
  <c r="Q3" i="1"/>
  <c r="Q16" i="1"/>
  <c r="Q8" i="1"/>
  <c r="Q21" i="1"/>
  <c r="Q14" i="1"/>
  <c r="Q19" i="1"/>
  <c r="Q38" i="1"/>
  <c r="Q56" i="1"/>
  <c r="Q27" i="1"/>
  <c r="Q13" i="1"/>
  <c r="Q35" i="1"/>
  <c r="Q33" i="1"/>
  <c r="Q22" i="1"/>
  <c r="Q37" i="1"/>
  <c r="Q51" i="1"/>
  <c r="Q20" i="1"/>
  <c r="Q12" i="1"/>
  <c r="Q39" i="1"/>
  <c r="Q32" i="1"/>
  <c r="Q36" i="1"/>
  <c r="Q23" i="1"/>
  <c r="Q11" i="1"/>
  <c r="Q29" i="1"/>
  <c r="Q66" i="1"/>
  <c r="Q24" i="1"/>
  <c r="Q40" i="1"/>
  <c r="Q87" i="1"/>
  <c r="Q41" i="1"/>
  <c r="Q18" i="1"/>
  <c r="Q79" i="1"/>
  <c r="Q42" i="1"/>
  <c r="Q74" i="1"/>
  <c r="Q44" i="1"/>
  <c r="Q67" i="1"/>
  <c r="Q80" i="1"/>
  <c r="Q72" i="1"/>
  <c r="Q50" i="1"/>
  <c r="Q65" i="1"/>
  <c r="Q45" i="1"/>
  <c r="Q62" i="1"/>
  <c r="Q59" i="1"/>
  <c r="Q60" i="1"/>
  <c r="Q61" i="1"/>
  <c r="Q34" i="1"/>
  <c r="Q54" i="1"/>
  <c r="Q30" i="1"/>
  <c r="Q58" i="1"/>
  <c r="Q48" i="1"/>
  <c r="Q78" i="1"/>
  <c r="Q73" i="1"/>
  <c r="Q63" i="1"/>
  <c r="Q47" i="1"/>
  <c r="Q46" i="1"/>
  <c r="Q31" i="1"/>
  <c r="Q76" i="1"/>
  <c r="Q68" i="1"/>
  <c r="Q64" i="1"/>
  <c r="Q69" i="1"/>
  <c r="Q70" i="1"/>
  <c r="Q77" i="1"/>
  <c r="Q75" i="1"/>
  <c r="Q71" i="1"/>
  <c r="Q82" i="1"/>
  <c r="Q83" i="1"/>
  <c r="Q52" i="1"/>
  <c r="Q57" i="1"/>
  <c r="Q86" i="1"/>
  <c r="Q55" i="1"/>
  <c r="Q81" i="1"/>
  <c r="Q84" i="1"/>
  <c r="Q43" i="1"/>
  <c r="Q85" i="1"/>
  <c r="N12" i="1"/>
  <c r="L12" i="1"/>
  <c r="I12" i="1"/>
  <c r="G12" i="1"/>
  <c r="D12" i="1"/>
  <c r="N31" i="1"/>
  <c r="L31" i="1"/>
  <c r="I31" i="1"/>
  <c r="G31" i="1"/>
  <c r="D31" i="1"/>
  <c r="N45" i="1"/>
  <c r="L45" i="1"/>
  <c r="I45" i="1"/>
  <c r="G45" i="1"/>
  <c r="D45" i="1"/>
  <c r="N55" i="1"/>
  <c r="L55" i="1"/>
  <c r="I55" i="1"/>
  <c r="G55" i="1"/>
  <c r="D55" i="1"/>
  <c r="N65" i="1"/>
  <c r="L65" i="1"/>
  <c r="I65" i="1"/>
  <c r="G65" i="1"/>
  <c r="D65" i="1"/>
  <c r="N57" i="1"/>
  <c r="L57" i="1"/>
  <c r="I57" i="1"/>
  <c r="G57" i="1"/>
  <c r="D57" i="1"/>
  <c r="N70" i="1"/>
  <c r="L70" i="1"/>
  <c r="I70" i="1"/>
  <c r="G70" i="1"/>
  <c r="D70" i="1"/>
  <c r="N42" i="1"/>
  <c r="L42" i="1"/>
  <c r="I42" i="1"/>
  <c r="G42" i="1"/>
  <c r="D42" i="1"/>
  <c r="N83" i="1"/>
  <c r="L83" i="1"/>
  <c r="I83" i="1"/>
  <c r="G83" i="1"/>
  <c r="D83" i="1"/>
  <c r="N51" i="1"/>
  <c r="L51" i="1"/>
  <c r="I51" i="1"/>
  <c r="G51" i="1"/>
  <c r="D51" i="1"/>
  <c r="N73" i="1"/>
  <c r="L73" i="1"/>
  <c r="I73" i="1"/>
  <c r="G73" i="1"/>
  <c r="D73" i="1"/>
  <c r="L52" i="1"/>
  <c r="D52" i="1"/>
  <c r="N47" i="1"/>
  <c r="L47" i="1"/>
  <c r="I47" i="1"/>
  <c r="G47" i="1"/>
  <c r="D47" i="1"/>
  <c r="N71" i="1"/>
  <c r="L71" i="1"/>
  <c r="I71" i="1"/>
  <c r="G71" i="1"/>
  <c r="D71" i="1"/>
  <c r="L53" i="1"/>
  <c r="D53" i="1"/>
  <c r="N54" i="1"/>
  <c r="L54" i="1"/>
  <c r="I54" i="1"/>
  <c r="G54" i="1"/>
  <c r="D54" i="1"/>
  <c r="N69" i="1"/>
  <c r="L69" i="1"/>
  <c r="I69" i="1"/>
  <c r="G69" i="1"/>
  <c r="D69" i="1"/>
  <c r="N26" i="1"/>
  <c r="L26" i="1"/>
  <c r="I26" i="1"/>
  <c r="G26" i="1"/>
  <c r="D26" i="1"/>
  <c r="N72" i="1"/>
  <c r="L72" i="1"/>
  <c r="I72" i="1"/>
  <c r="G72" i="1"/>
  <c r="D72" i="1"/>
  <c r="N34" i="1"/>
  <c r="L34" i="1"/>
  <c r="I34" i="1"/>
  <c r="G34" i="1"/>
  <c r="D34" i="1"/>
  <c r="N64" i="1"/>
  <c r="L64" i="1"/>
  <c r="I64" i="1"/>
  <c r="G64" i="1"/>
  <c r="D64" i="1"/>
  <c r="N84" i="1"/>
  <c r="L84" i="1"/>
  <c r="I84" i="1"/>
  <c r="G84" i="1"/>
  <c r="D84" i="1"/>
  <c r="N87" i="1"/>
  <c r="L87" i="1"/>
  <c r="I87" i="1"/>
  <c r="G87" i="1"/>
  <c r="D87" i="1"/>
  <c r="N23" i="1"/>
  <c r="L23" i="1"/>
  <c r="I23" i="1"/>
  <c r="G23" i="1"/>
  <c r="D23" i="1"/>
  <c r="N68" i="1"/>
  <c r="L68" i="1"/>
  <c r="I68" i="1"/>
  <c r="G68" i="1"/>
  <c r="D68" i="1"/>
  <c r="N29" i="1"/>
  <c r="L29" i="1"/>
  <c r="I29" i="1"/>
  <c r="G29" i="1"/>
  <c r="D29" i="1"/>
  <c r="N46" i="1"/>
  <c r="L46" i="1"/>
  <c r="I46" i="1"/>
  <c r="G46" i="1"/>
  <c r="D46" i="1"/>
  <c r="N86" i="1"/>
  <c r="L86" i="1"/>
  <c r="I86" i="1"/>
  <c r="G86" i="1"/>
  <c r="D86" i="1"/>
  <c r="N36" i="1"/>
  <c r="L36" i="1"/>
  <c r="I36" i="1"/>
  <c r="G36" i="1"/>
  <c r="D36" i="1"/>
  <c r="N63" i="1"/>
  <c r="L63" i="1"/>
  <c r="I63" i="1"/>
  <c r="G63" i="1"/>
  <c r="D63" i="1"/>
  <c r="L75" i="1"/>
  <c r="D75" i="1"/>
  <c r="N44" i="1"/>
  <c r="L44" i="1"/>
  <c r="I44" i="1"/>
  <c r="G44" i="1"/>
  <c r="D44" i="1"/>
  <c r="N61" i="1"/>
  <c r="L61" i="1"/>
  <c r="I61" i="1"/>
  <c r="G61" i="1"/>
  <c r="D61" i="1"/>
  <c r="N56" i="1"/>
  <c r="L56" i="1"/>
  <c r="I56" i="1"/>
  <c r="G56" i="1"/>
  <c r="D56" i="1"/>
  <c r="N21" i="1"/>
  <c r="L21" i="1"/>
  <c r="I21" i="1"/>
  <c r="G21" i="1"/>
  <c r="D21" i="1"/>
  <c r="N85" i="1"/>
  <c r="L85" i="1"/>
  <c r="I85" i="1"/>
  <c r="G85" i="1"/>
  <c r="D85" i="1"/>
  <c r="L41" i="1"/>
  <c r="D41" i="1"/>
  <c r="N77" i="1"/>
  <c r="L77" i="1"/>
  <c r="I77" i="1"/>
  <c r="G77" i="1"/>
  <c r="D77" i="1"/>
  <c r="L43" i="1"/>
  <c r="D43" i="1"/>
  <c r="N4" i="1"/>
  <c r="L4" i="1"/>
  <c r="I4" i="1"/>
  <c r="G4" i="1"/>
  <c r="D4" i="1"/>
  <c r="N60" i="1"/>
  <c r="L60" i="1"/>
  <c r="I60" i="1"/>
  <c r="G60" i="1"/>
  <c r="D60" i="1"/>
  <c r="N20" i="1"/>
  <c r="L20" i="1"/>
  <c r="I20" i="1"/>
  <c r="G20" i="1"/>
  <c r="D20" i="1"/>
  <c r="N62" i="1"/>
  <c r="L62" i="1"/>
  <c r="I62" i="1"/>
  <c r="G62" i="1"/>
  <c r="D62" i="1"/>
  <c r="L78" i="1"/>
  <c r="D78" i="1"/>
  <c r="N3" i="1"/>
  <c r="L3" i="1"/>
  <c r="I3" i="1"/>
  <c r="G3" i="1"/>
  <c r="D3" i="1"/>
  <c r="N15" i="1"/>
  <c r="L15" i="1"/>
  <c r="I15" i="1"/>
  <c r="G15" i="1"/>
  <c r="D15" i="1"/>
  <c r="N19" i="1"/>
  <c r="L19" i="1"/>
  <c r="I19" i="1"/>
  <c r="G19" i="1"/>
  <c r="D19" i="1"/>
  <c r="N48" i="1"/>
  <c r="L48" i="1"/>
  <c r="I48" i="1"/>
  <c r="G48" i="1"/>
  <c r="D48" i="1"/>
  <c r="L28" i="1"/>
  <c r="D28" i="1"/>
  <c r="N37" i="1"/>
  <c r="L37" i="1"/>
  <c r="I37" i="1"/>
  <c r="G37" i="1"/>
  <c r="D37" i="1"/>
  <c r="N5" i="1"/>
  <c r="L5" i="1"/>
  <c r="I5" i="1"/>
  <c r="G5" i="1"/>
  <c r="D5" i="1"/>
  <c r="N33" i="1"/>
  <c r="L33" i="1"/>
  <c r="I33" i="1"/>
  <c r="G33" i="1"/>
  <c r="D33" i="1"/>
  <c r="N22" i="1"/>
  <c r="L22" i="1"/>
  <c r="I22" i="1"/>
  <c r="G22" i="1"/>
  <c r="D22" i="1"/>
  <c r="N82" i="1"/>
  <c r="L82" i="1"/>
  <c r="I82" i="1"/>
  <c r="G82" i="1"/>
  <c r="D82" i="1"/>
  <c r="N38" i="1"/>
  <c r="L38" i="1"/>
  <c r="I38" i="1"/>
  <c r="G38" i="1"/>
  <c r="D38" i="1"/>
  <c r="N30" i="1"/>
  <c r="L30" i="1"/>
  <c r="I30" i="1"/>
  <c r="G30" i="1"/>
  <c r="D30" i="1"/>
  <c r="N13" i="1"/>
  <c r="L13" i="1"/>
  <c r="I13" i="1"/>
  <c r="G13" i="1"/>
  <c r="D13" i="1"/>
  <c r="N74" i="1"/>
  <c r="L74" i="1"/>
  <c r="I74" i="1"/>
  <c r="G74" i="1"/>
  <c r="D74" i="1"/>
  <c r="N18" i="1"/>
  <c r="L18" i="1"/>
  <c r="I18" i="1"/>
  <c r="G18" i="1"/>
  <c r="D18" i="1"/>
  <c r="N14" i="1"/>
  <c r="L14" i="1"/>
  <c r="I14" i="1"/>
  <c r="G14" i="1"/>
  <c r="D14" i="1"/>
  <c r="N39" i="1"/>
  <c r="L39" i="1"/>
  <c r="I39" i="1"/>
  <c r="G39" i="1"/>
  <c r="D39" i="1"/>
  <c r="N81" i="1"/>
  <c r="L81" i="1"/>
  <c r="I81" i="1"/>
  <c r="G81" i="1"/>
  <c r="D81" i="1"/>
  <c r="N59" i="1"/>
  <c r="L59" i="1"/>
  <c r="I59" i="1"/>
  <c r="G59" i="1"/>
  <c r="D59" i="1"/>
  <c r="N66" i="1"/>
  <c r="L66" i="1"/>
  <c r="I66" i="1"/>
  <c r="G66" i="1"/>
  <c r="D66" i="1"/>
  <c r="N76" i="1"/>
  <c r="L76" i="1"/>
  <c r="I76" i="1"/>
  <c r="G76" i="1"/>
  <c r="D76" i="1"/>
  <c r="N67" i="1"/>
  <c r="L67" i="1"/>
  <c r="I67" i="1"/>
  <c r="G67" i="1"/>
  <c r="D67" i="1"/>
  <c r="L10" i="1"/>
  <c r="D10" i="1"/>
  <c r="N40" i="1"/>
  <c r="L40" i="1"/>
  <c r="I40" i="1"/>
  <c r="G40" i="1"/>
  <c r="D40" i="1"/>
  <c r="N9" i="1"/>
  <c r="L9" i="1"/>
  <c r="I9" i="1"/>
  <c r="G9" i="1"/>
  <c r="D9" i="1"/>
  <c r="N8" i="1"/>
  <c r="L8" i="1"/>
  <c r="I8" i="1"/>
  <c r="G8" i="1"/>
  <c r="D8" i="1"/>
  <c r="N80" i="1"/>
  <c r="L80" i="1"/>
  <c r="I80" i="1"/>
  <c r="G80" i="1"/>
  <c r="D80" i="1"/>
  <c r="N24" i="1"/>
  <c r="L24" i="1"/>
  <c r="I24" i="1"/>
  <c r="G24" i="1"/>
  <c r="D24" i="1"/>
  <c r="L7" i="1"/>
  <c r="D7" i="1"/>
  <c r="N50" i="1"/>
  <c r="L50" i="1"/>
  <c r="I50" i="1"/>
  <c r="G50" i="1"/>
  <c r="D50" i="1"/>
  <c r="L79" i="1"/>
  <c r="D79" i="1"/>
  <c r="N58" i="1"/>
  <c r="L58" i="1"/>
  <c r="I58" i="1"/>
  <c r="G58" i="1"/>
  <c r="D58" i="1"/>
  <c r="N17" i="1"/>
  <c r="L17" i="1"/>
  <c r="I17" i="1"/>
  <c r="G17" i="1"/>
  <c r="D17" i="1"/>
  <c r="N11" i="1"/>
  <c r="L11" i="1"/>
  <c r="I11" i="1"/>
  <c r="G11" i="1"/>
  <c r="D11" i="1"/>
  <c r="N16" i="1"/>
  <c r="L16" i="1"/>
  <c r="I16" i="1"/>
  <c r="G16" i="1"/>
  <c r="D16" i="1"/>
  <c r="N25" i="1"/>
  <c r="L25" i="1"/>
  <c r="I25" i="1"/>
  <c r="G25" i="1"/>
  <c r="D25" i="1"/>
  <c r="N27" i="1"/>
  <c r="L27" i="1"/>
  <c r="I27" i="1"/>
  <c r="G27" i="1"/>
  <c r="D27" i="1"/>
  <c r="N35" i="1"/>
  <c r="L35" i="1"/>
  <c r="I35" i="1"/>
  <c r="G35" i="1"/>
  <c r="D35" i="1"/>
  <c r="N6" i="1"/>
  <c r="L6" i="1"/>
  <c r="I6" i="1"/>
  <c r="G6" i="1"/>
  <c r="D6" i="1"/>
  <c r="N32" i="1"/>
  <c r="L32" i="1"/>
  <c r="I32" i="1"/>
  <c r="G32" i="1"/>
  <c r="D32" i="1"/>
  <c r="V45" i="1"/>
  <c r="V70" i="1"/>
  <c r="V52" i="1"/>
  <c r="V34" i="1"/>
  <c r="V46" i="1"/>
  <c r="V21" i="1"/>
  <c r="V62" i="1"/>
  <c r="V5" i="1"/>
  <c r="V18" i="1"/>
  <c r="V10" i="1"/>
  <c r="V79" i="1"/>
  <c r="V6" i="1"/>
  <c r="V58" i="1"/>
  <c r="V73" i="1"/>
  <c r="V72" i="1"/>
  <c r="V29" i="1"/>
  <c r="V56" i="1"/>
  <c r="V20" i="1"/>
  <c r="V37" i="1"/>
  <c r="V74" i="1"/>
  <c r="V67" i="1"/>
  <c r="V50" i="1"/>
  <c r="V35" i="1"/>
  <c r="V33" i="1"/>
  <c r="V14" i="1"/>
  <c r="V31" i="1"/>
  <c r="V57" i="1"/>
  <c r="V51" i="1"/>
  <c r="V26" i="1"/>
  <c r="V68" i="1"/>
  <c r="V61" i="1"/>
  <c r="V60" i="1"/>
  <c r="V28" i="1"/>
  <c r="V13" i="1"/>
  <c r="V76" i="1"/>
  <c r="V7" i="1"/>
  <c r="V27" i="1"/>
  <c r="V64" i="1"/>
  <c r="V69" i="1"/>
  <c r="V23" i="1"/>
  <c r="V44" i="1"/>
  <c r="V4" i="1"/>
  <c r="V48" i="1"/>
  <c r="V30" i="1"/>
  <c r="V66" i="1"/>
  <c r="V24" i="1"/>
  <c r="V25" i="1"/>
  <c r="V80" i="1"/>
  <c r="V16" i="1"/>
  <c r="V85" i="1"/>
  <c r="V12" i="1"/>
  <c r="V65" i="1"/>
  <c r="V83" i="1"/>
  <c r="V54" i="1"/>
  <c r="V75" i="1"/>
  <c r="V43" i="1"/>
  <c r="V19" i="1"/>
  <c r="V38" i="1"/>
  <c r="V59" i="1"/>
  <c r="V40" i="1"/>
  <c r="V53" i="1"/>
  <c r="V87" i="1"/>
  <c r="V63" i="1"/>
  <c r="V77" i="1"/>
  <c r="V15" i="1"/>
  <c r="V82" i="1"/>
  <c r="V81" i="1"/>
  <c r="V8" i="1"/>
  <c r="V11" i="1"/>
  <c r="V47" i="1"/>
  <c r="V78" i="1"/>
  <c r="V32" i="1"/>
  <c r="V55" i="1"/>
  <c r="V42" i="1"/>
  <c r="V71" i="1"/>
  <c r="V84" i="1"/>
  <c r="V36" i="1"/>
  <c r="V41" i="1"/>
  <c r="V3" i="1"/>
  <c r="V22" i="1"/>
  <c r="V39" i="1"/>
  <c r="V9" i="1"/>
  <c r="V17" i="1"/>
  <c r="V86" i="1"/>
  <c r="N10" i="1"/>
  <c r="I10" i="1"/>
  <c r="G10" i="1"/>
  <c r="E49" i="1"/>
  <c r="M49" i="1"/>
  <c r="S49" i="1"/>
  <c r="R49" i="1"/>
  <c r="M10" i="1"/>
  <c r="M35" i="1"/>
  <c r="S45" i="1"/>
  <c r="R12" i="1"/>
  <c r="S81" i="1"/>
  <c r="R71" i="1"/>
  <c r="S16" i="1"/>
  <c r="S53" i="1"/>
  <c r="E6" i="1"/>
  <c r="E66" i="1"/>
  <c r="M44" i="1"/>
  <c r="E86" i="1"/>
  <c r="M34" i="1"/>
  <c r="S13" i="1"/>
  <c r="S68" i="1"/>
  <c r="S74" i="1"/>
  <c r="R9" i="1"/>
  <c r="R33" i="1"/>
  <c r="M18" i="1"/>
  <c r="E85" i="1"/>
  <c r="S19" i="1"/>
  <c r="R16" i="1"/>
  <c r="R53" i="1"/>
  <c r="R23" i="1"/>
  <c r="R19" i="1"/>
  <c r="S55" i="1"/>
  <c r="S48" i="1"/>
  <c r="R72" i="1"/>
  <c r="S18" i="1"/>
  <c r="S22" i="1"/>
  <c r="S14" i="1"/>
  <c r="S72" i="1"/>
  <c r="R86" i="1"/>
  <c r="R18" i="1"/>
  <c r="R73" i="1"/>
  <c r="E10" i="1"/>
  <c r="E33" i="1"/>
  <c r="S44" i="1"/>
  <c r="R11" i="1"/>
  <c r="R13" i="1"/>
  <c r="S11" i="1"/>
  <c r="R22" i="1"/>
  <c r="S79" i="1"/>
  <c r="S33" i="1"/>
  <c r="S47" i="1"/>
  <c r="R10" i="1"/>
  <c r="R44" i="1"/>
  <c r="E16" i="1"/>
  <c r="M11" i="1"/>
  <c r="E79" i="1"/>
  <c r="M50" i="1"/>
  <c r="E80" i="1"/>
  <c r="M8" i="1"/>
  <c r="M59" i="1"/>
  <c r="E14" i="1"/>
  <c r="E30" i="1"/>
  <c r="M38" i="1"/>
  <c r="M5" i="1"/>
  <c r="E48" i="1"/>
  <c r="M19" i="1"/>
  <c r="E78" i="1"/>
  <c r="E31" i="1"/>
  <c r="E13" i="1"/>
  <c r="E21" i="1"/>
  <c r="E68" i="1"/>
  <c r="E17" i="1"/>
  <c r="E39" i="1"/>
  <c r="E38" i="1"/>
  <c r="E55" i="1"/>
  <c r="M62" i="1"/>
  <c r="E4" i="1"/>
  <c r="M43" i="1"/>
  <c r="M21" i="1"/>
  <c r="E44" i="1"/>
  <c r="M33" i="1"/>
  <c r="M48" i="1"/>
  <c r="M79" i="1"/>
  <c r="M64" i="1"/>
  <c r="M14" i="1"/>
  <c r="M65" i="1"/>
  <c r="M41" i="1"/>
  <c r="M26" i="1"/>
  <c r="M60" i="1"/>
  <c r="M57" i="1"/>
  <c r="M78" i="1"/>
  <c r="M47" i="1"/>
  <c r="M58" i="1"/>
  <c r="M23" i="1"/>
  <c r="M51" i="1"/>
  <c r="M61" i="1"/>
  <c r="M32" i="1"/>
  <c r="M4" i="1"/>
  <c r="M83" i="1"/>
  <c r="M66" i="1"/>
  <c r="M69" i="1"/>
  <c r="M86" i="1"/>
  <c r="M12" i="1"/>
  <c r="M6" i="1"/>
  <c r="M28" i="1"/>
  <c r="M39" i="1"/>
  <c r="M71" i="1"/>
  <c r="M85" i="1"/>
  <c r="M37" i="1"/>
  <c r="M25" i="1"/>
  <c r="M75" i="1"/>
  <c r="M73" i="1"/>
  <c r="M22" i="1"/>
  <c r="M16" i="1"/>
  <c r="M46" i="1"/>
  <c r="E23" i="1"/>
  <c r="E64" i="1"/>
  <c r="E69" i="1"/>
  <c r="M54" i="1"/>
  <c r="E47" i="1"/>
  <c r="M20" i="1"/>
  <c r="M9" i="1"/>
  <c r="M30" i="1"/>
  <c r="M67" i="1"/>
  <c r="E59" i="1"/>
  <c r="E19" i="1"/>
  <c r="E43" i="1"/>
  <c r="M56" i="1"/>
  <c r="M63" i="1"/>
  <c r="M72" i="1"/>
  <c r="E52" i="1"/>
  <c r="E42" i="1"/>
  <c r="E51" i="1"/>
  <c r="M29" i="1"/>
  <c r="E18" i="1"/>
  <c r="M31" i="1"/>
  <c r="M80" i="1"/>
  <c r="M74" i="1"/>
  <c r="E3" i="1"/>
  <c r="M3" i="1"/>
  <c r="M52" i="1"/>
  <c r="E83" i="1"/>
  <c r="M42" i="1"/>
  <c r="E65" i="1"/>
  <c r="M55" i="1"/>
  <c r="E12" i="1"/>
  <c r="R52" i="1"/>
  <c r="S71" i="1"/>
  <c r="S31" i="1"/>
  <c r="R30" i="1"/>
  <c r="R67" i="1"/>
  <c r="S87" i="1"/>
  <c r="S7" i="1"/>
  <c r="S51" i="1"/>
  <c r="R8" i="1"/>
  <c r="R15" i="1"/>
  <c r="S8" i="1"/>
  <c r="S57" i="1"/>
  <c r="S84" i="1"/>
  <c r="R69" i="1"/>
  <c r="S60" i="1"/>
  <c r="R79" i="1"/>
  <c r="S38" i="1"/>
  <c r="S35" i="1"/>
  <c r="R38" i="1"/>
  <c r="R51" i="1"/>
  <c r="S64" i="1"/>
  <c r="S46" i="1"/>
  <c r="R46" i="1"/>
  <c r="R78" i="1"/>
  <c r="S54" i="1"/>
  <c r="S59" i="1"/>
  <c r="R59" i="1"/>
  <c r="R50" i="1"/>
  <c r="S50" i="1"/>
  <c r="S40" i="1"/>
  <c r="R39" i="1"/>
  <c r="R37" i="1"/>
  <c r="S37" i="1"/>
  <c r="R26" i="1"/>
  <c r="S6" i="1"/>
  <c r="R6" i="1"/>
  <c r="R54" i="1"/>
  <c r="S39" i="1"/>
  <c r="R55" i="1"/>
  <c r="S26" i="1"/>
  <c r="R60" i="1"/>
  <c r="R61" i="1"/>
  <c r="S30" i="1"/>
  <c r="R34" i="1"/>
  <c r="S3" i="1"/>
  <c r="R3" i="1"/>
  <c r="R40" i="1"/>
  <c r="S56" i="1"/>
  <c r="R75" i="1"/>
  <c r="S75" i="1"/>
  <c r="R29" i="1"/>
  <c r="S77" i="1"/>
  <c r="S17" i="1"/>
  <c r="S67" i="1"/>
  <c r="S73" i="1"/>
  <c r="R57" i="1"/>
  <c r="R47" i="1"/>
  <c r="R63" i="1"/>
  <c r="E35" i="1"/>
  <c r="M27" i="1"/>
  <c r="E11" i="1"/>
  <c r="M17" i="1"/>
  <c r="E50" i="1"/>
  <c r="M7" i="1"/>
  <c r="E8" i="1"/>
  <c r="M81" i="1"/>
  <c r="M82" i="1"/>
  <c r="E5" i="1"/>
  <c r="M15" i="1"/>
  <c r="E62" i="1"/>
  <c r="M77" i="1"/>
  <c r="E22" i="1"/>
  <c r="E84" i="1"/>
  <c r="E26" i="1"/>
  <c r="E57" i="1"/>
  <c r="E71" i="1"/>
  <c r="E58" i="1"/>
  <c r="E41" i="1"/>
  <c r="E28" i="1"/>
  <c r="E61" i="1"/>
  <c r="E76" i="1"/>
  <c r="E24" i="1"/>
  <c r="E53" i="1"/>
  <c r="E37" i="1"/>
  <c r="E75" i="1"/>
  <c r="E15" i="1"/>
  <c r="E46" i="1"/>
  <c r="M87" i="1"/>
  <c r="E34" i="1"/>
  <c r="E54" i="1"/>
  <c r="M53" i="1"/>
  <c r="M70" i="1"/>
  <c r="M45" i="1"/>
  <c r="R85" i="1"/>
  <c r="R83" i="1"/>
  <c r="R77" i="1"/>
  <c r="R68" i="1"/>
  <c r="S34" i="1"/>
  <c r="S62" i="1"/>
  <c r="R74" i="1"/>
  <c r="S24" i="1"/>
  <c r="S23" i="1"/>
  <c r="S12" i="1"/>
  <c r="R27" i="1"/>
  <c r="S9" i="1"/>
  <c r="R5" i="1"/>
  <c r="S5" i="1"/>
  <c r="S28" i="1"/>
  <c r="R28" i="1"/>
  <c r="S15" i="1"/>
  <c r="R14" i="1"/>
  <c r="R64" i="1"/>
  <c r="S52" i="1"/>
  <c r="E60" i="1"/>
  <c r="S25" i="1"/>
  <c r="R58" i="1"/>
  <c r="S32" i="1"/>
  <c r="R24" i="1"/>
  <c r="R62" i="1"/>
  <c r="R36" i="1"/>
  <c r="S29" i="1"/>
  <c r="R4" i="1"/>
  <c r="S78" i="1"/>
  <c r="S65" i="1"/>
  <c r="R31" i="1"/>
  <c r="R84" i="1"/>
  <c r="R76" i="1"/>
  <c r="E81" i="1"/>
  <c r="E73" i="1"/>
  <c r="E36" i="1"/>
  <c r="E9" i="1"/>
  <c r="E25" i="1"/>
  <c r="E29" i="1"/>
  <c r="R82" i="1"/>
  <c r="S83" i="1"/>
  <c r="M76" i="1"/>
  <c r="E82" i="1"/>
  <c r="E20" i="1"/>
  <c r="E77" i="1"/>
  <c r="M68" i="1"/>
  <c r="E87" i="1"/>
  <c r="E70" i="1"/>
  <c r="S70" i="1"/>
  <c r="S76" i="1"/>
  <c r="R45" i="1"/>
  <c r="S42" i="1"/>
  <c r="S36" i="1"/>
  <c r="S10" i="1"/>
  <c r="S85" i="1"/>
  <c r="R48" i="1"/>
  <c r="E40" i="1"/>
  <c r="S58" i="1"/>
  <c r="R70" i="1"/>
  <c r="R25" i="1"/>
  <c r="S43" i="1"/>
  <c r="R32" i="1"/>
  <c r="S4" i="1"/>
  <c r="R35" i="1"/>
  <c r="R7" i="1"/>
  <c r="S20" i="1"/>
  <c r="S27" i="1"/>
  <c r="R87" i="1"/>
  <c r="R65" i="1"/>
  <c r="S69" i="1"/>
  <c r="R81" i="1"/>
  <c r="S82" i="1"/>
  <c r="E67" i="1"/>
  <c r="E63" i="1"/>
  <c r="E32" i="1"/>
  <c r="E27" i="1"/>
  <c r="E7" i="1"/>
  <c r="M24" i="1"/>
  <c r="M40" i="1"/>
  <c r="E74" i="1"/>
  <c r="M13" i="1"/>
  <c r="E56" i="1"/>
  <c r="M36" i="1"/>
  <c r="M84" i="1"/>
  <c r="E72" i="1"/>
  <c r="E45" i="1"/>
  <c r="R43" i="1"/>
  <c r="S86" i="1"/>
  <c r="S63" i="1"/>
  <c r="S61" i="1"/>
  <c r="R80" i="1"/>
  <c r="S41" i="1"/>
  <c r="R66" i="1"/>
  <c r="S66" i="1"/>
  <c r="R20" i="1"/>
  <c r="R56" i="1"/>
  <c r="S21" i="1"/>
  <c r="R17" i="1"/>
  <c r="R21" i="1"/>
  <c r="R42" i="1"/>
  <c r="S80" i="1"/>
  <c r="R41" i="1"/>
  <c r="T49" i="1"/>
  <c r="T73" i="1"/>
  <c r="T51" i="1"/>
  <c r="T42" i="1"/>
  <c r="T65" i="1"/>
  <c r="T12" i="1"/>
  <c r="T61" i="1"/>
  <c r="T36" i="1"/>
  <c r="T66" i="1"/>
  <c r="T70" i="1"/>
  <c r="T69" i="1"/>
  <c r="T20" i="1"/>
  <c r="T58" i="1"/>
  <c r="T28" i="1"/>
  <c r="T30" i="1"/>
  <c r="T6" i="1"/>
  <c r="T50" i="1"/>
  <c r="T54" i="1"/>
  <c r="T64" i="1"/>
  <c r="T38" i="1"/>
  <c r="T84" i="1"/>
  <c r="T53" i="1"/>
  <c r="T14" i="1"/>
  <c r="T47" i="1"/>
  <c r="T33" i="1"/>
  <c r="T44" i="1"/>
  <c r="T68" i="1"/>
  <c r="T21" i="1"/>
  <c r="T63" i="1"/>
  <c r="T43" i="1"/>
  <c r="T83" i="1"/>
  <c r="T78" i="1"/>
  <c r="T25" i="1"/>
  <c r="T5" i="1"/>
  <c r="T62" i="1"/>
  <c r="T67" i="1"/>
  <c r="T75" i="1"/>
  <c r="T45" i="1"/>
  <c r="T72" i="1"/>
  <c r="T39" i="1"/>
  <c r="T40" i="1"/>
  <c r="T57" i="1"/>
  <c r="T22" i="1"/>
  <c r="T55" i="1"/>
  <c r="T11" i="1"/>
  <c r="T81" i="1"/>
  <c r="T41" i="1"/>
  <c r="T86" i="1"/>
  <c r="T82" i="1"/>
  <c r="T23" i="1"/>
  <c r="T34" i="1"/>
  <c r="T17" i="1"/>
  <c r="T3" i="1"/>
  <c r="T37" i="1"/>
  <c r="T60" i="1"/>
  <c r="T8" i="1"/>
  <c r="T7" i="1"/>
  <c r="T31" i="1"/>
  <c r="T79" i="1"/>
  <c r="T18" i="1"/>
  <c r="T80" i="1"/>
  <c r="T27" i="1"/>
  <c r="T4" i="1"/>
  <c r="T85" i="1"/>
  <c r="T10" i="1"/>
  <c r="T76" i="1"/>
  <c r="T29" i="1"/>
  <c r="T32" i="1"/>
  <c r="T52" i="1"/>
  <c r="T9" i="1"/>
  <c r="T24" i="1"/>
  <c r="T77" i="1"/>
  <c r="T56" i="1"/>
  <c r="T15" i="1"/>
  <c r="T26" i="1"/>
  <c r="T59" i="1"/>
  <c r="T46" i="1"/>
  <c r="T35" i="1"/>
  <c r="T87" i="1"/>
  <c r="T71" i="1"/>
  <c r="T16" i="1"/>
  <c r="T48" i="1"/>
  <c r="T74" i="1"/>
  <c r="T19" i="1"/>
  <c r="T13" i="1"/>
  <c r="N28" i="1"/>
  <c r="I75" i="1"/>
  <c r="N75" i="1"/>
  <c r="I41" i="1"/>
  <c r="I28" i="1"/>
  <c r="N7" i="1"/>
  <c r="I7" i="1"/>
  <c r="N41" i="1"/>
  <c r="I53" i="1"/>
  <c r="N78" i="1"/>
  <c r="N53" i="1"/>
  <c r="N79" i="1"/>
  <c r="I52" i="1"/>
  <c r="N52" i="1"/>
  <c r="I78" i="1"/>
  <c r="G53" i="1"/>
  <c r="G41" i="1"/>
  <c r="G52" i="1"/>
  <c r="G28" i="1"/>
  <c r="G79" i="1"/>
  <c r="I79" i="1"/>
  <c r="I43" i="1"/>
  <c r="G7" i="1"/>
  <c r="G43" i="1"/>
  <c r="N43" i="1"/>
  <c r="G78" i="1"/>
  <c r="G75" i="1"/>
  <c r="H49" i="1"/>
  <c r="J49" i="1"/>
  <c r="O49" i="1"/>
  <c r="O52" i="1"/>
  <c r="O79" i="1"/>
  <c r="O78" i="1"/>
  <c r="O80" i="1"/>
  <c r="O43" i="1"/>
  <c r="O53" i="1"/>
  <c r="O41" i="1"/>
  <c r="O42" i="1"/>
  <c r="O24" i="1"/>
  <c r="O20" i="1"/>
  <c r="O13" i="1"/>
  <c r="O22" i="1"/>
  <c r="O66" i="1"/>
  <c r="H7" i="1"/>
  <c r="O7" i="1"/>
  <c r="O8" i="1"/>
  <c r="O67" i="1"/>
  <c r="O39" i="1"/>
  <c r="O76" i="1"/>
  <c r="O10" i="1"/>
  <c r="H78" i="1"/>
  <c r="O28" i="1"/>
  <c r="O62" i="1"/>
  <c r="O25" i="1"/>
  <c r="O31" i="1"/>
  <c r="H84" i="1"/>
  <c r="H38" i="1"/>
  <c r="H11" i="1"/>
  <c r="H34" i="1"/>
  <c r="H32" i="1"/>
  <c r="H63" i="1"/>
  <c r="H65" i="1"/>
  <c r="H86" i="1"/>
  <c r="H69" i="1"/>
  <c r="H27" i="1"/>
  <c r="H58" i="1"/>
  <c r="H68" i="1"/>
  <c r="H47" i="1"/>
  <c r="H24" i="1"/>
  <c r="H18" i="1"/>
  <c r="H76" i="1"/>
  <c r="H46" i="1"/>
  <c r="H53" i="1"/>
  <c r="H17" i="1"/>
  <c r="H56" i="1"/>
  <c r="H30" i="1"/>
  <c r="H41" i="1"/>
  <c r="H25" i="1"/>
  <c r="H51" i="1"/>
  <c r="H40" i="1"/>
  <c r="H35" i="1"/>
  <c r="H73" i="1"/>
  <c r="H80" i="1"/>
  <c r="H48" i="1"/>
  <c r="H3" i="1"/>
  <c r="H12" i="1"/>
  <c r="H67" i="1"/>
  <c r="H74" i="1"/>
  <c r="H71" i="1"/>
  <c r="H31" i="1"/>
  <c r="H36" i="1"/>
  <c r="H54" i="1"/>
  <c r="H72" i="1"/>
  <c r="H75" i="1"/>
  <c r="H87" i="1"/>
  <c r="J52" i="1"/>
  <c r="J78" i="1"/>
  <c r="H55" i="1"/>
  <c r="H28" i="1"/>
  <c r="J35" i="1"/>
  <c r="J32" i="1"/>
  <c r="H6" i="1"/>
  <c r="H57" i="1"/>
  <c r="H22" i="1"/>
  <c r="J79" i="1"/>
  <c r="H33" i="1"/>
  <c r="H10" i="1"/>
  <c r="J86" i="1"/>
  <c r="J80" i="1"/>
  <c r="J25" i="1"/>
  <c r="H70" i="1"/>
  <c r="H20" i="1"/>
  <c r="H37" i="1"/>
  <c r="H15" i="1"/>
  <c r="J54" i="1"/>
  <c r="H42" i="1"/>
  <c r="H43" i="1"/>
  <c r="H19" i="1"/>
  <c r="H9" i="1"/>
  <c r="H21" i="1"/>
  <c r="H16" i="1"/>
  <c r="H60" i="1"/>
  <c r="H59" i="1"/>
  <c r="H64" i="1"/>
  <c r="H61" i="1"/>
  <c r="H52" i="1"/>
  <c r="H44" i="1"/>
  <c r="H26" i="1"/>
  <c r="J41" i="1"/>
  <c r="J42" i="1"/>
  <c r="J18" i="1"/>
  <c r="J4" i="1"/>
  <c r="J51" i="1"/>
  <c r="H85" i="1"/>
  <c r="H66" i="1"/>
  <c r="H13" i="1"/>
  <c r="H82" i="1"/>
  <c r="H5" i="1"/>
  <c r="H79" i="1"/>
  <c r="J44" i="1"/>
  <c r="J33" i="1"/>
  <c r="H29" i="1"/>
  <c r="H81" i="1"/>
  <c r="H39" i="1"/>
  <c r="H45" i="1"/>
  <c r="H50" i="1"/>
  <c r="H77" i="1"/>
  <c r="H4" i="1"/>
  <c r="J43" i="1"/>
  <c r="H83" i="1"/>
  <c r="H14" i="1"/>
  <c r="H62" i="1"/>
  <c r="H8" i="1"/>
  <c r="H23" i="1"/>
  <c r="J34" i="1"/>
  <c r="J69" i="1"/>
  <c r="J20" i="1"/>
  <c r="J9" i="1"/>
  <c r="J28" i="1"/>
  <c r="J53" i="1"/>
  <c r="J72" i="1"/>
  <c r="J57" i="1"/>
  <c r="J6" i="1"/>
  <c r="J61" i="1"/>
  <c r="J13" i="1"/>
  <c r="J85" i="1"/>
  <c r="J71" i="1"/>
  <c r="J65" i="1"/>
  <c r="J64" i="1"/>
  <c r="J55" i="1"/>
  <c r="J40" i="1"/>
  <c r="J66" i="1"/>
  <c r="J37" i="1"/>
  <c r="O85" i="1"/>
  <c r="O82" i="1"/>
  <c r="O17" i="1"/>
  <c r="O19" i="1"/>
  <c r="O5" i="1"/>
  <c r="O12" i="1"/>
  <c r="O35" i="1"/>
  <c r="O38" i="1"/>
  <c r="O14" i="1"/>
  <c r="O55" i="1"/>
  <c r="O33" i="1"/>
  <c r="O64" i="1"/>
  <c r="O36" i="1"/>
  <c r="O51" i="1"/>
  <c r="O56" i="1"/>
  <c r="O40" i="1"/>
  <c r="O47" i="1"/>
  <c r="O71" i="1"/>
  <c r="O68" i="1"/>
  <c r="O27" i="1"/>
  <c r="O44" i="1"/>
  <c r="O37" i="1"/>
  <c r="O34" i="1"/>
  <c r="O63" i="1"/>
  <c r="O59" i="1"/>
  <c r="O9" i="1"/>
  <c r="O30" i="1"/>
  <c r="O29" i="1"/>
  <c r="O58" i="1"/>
  <c r="O46" i="1"/>
  <c r="O50" i="1"/>
  <c r="O84" i="1"/>
  <c r="O54" i="1"/>
  <c r="J59" i="1"/>
  <c r="J48" i="1"/>
  <c r="J84" i="1"/>
  <c r="J30" i="1"/>
  <c r="J21" i="1"/>
  <c r="J75" i="1"/>
  <c r="J15" i="1"/>
  <c r="J70" i="1"/>
  <c r="J3" i="1"/>
  <c r="J26" i="1"/>
  <c r="J16" i="1"/>
  <c r="J58" i="1"/>
  <c r="J82" i="1"/>
  <c r="J62" i="1"/>
  <c r="O77" i="1"/>
  <c r="O45" i="1"/>
  <c r="O73" i="1"/>
  <c r="O4" i="1"/>
  <c r="O48" i="1"/>
  <c r="O74" i="1"/>
  <c r="O61" i="1"/>
  <c r="O75" i="1"/>
  <c r="O11" i="1"/>
  <c r="O6" i="1"/>
  <c r="O70" i="1"/>
  <c r="O18" i="1"/>
  <c r="O83" i="1"/>
  <c r="O65" i="1"/>
  <c r="O32" i="1"/>
  <c r="J7" i="1"/>
  <c r="J83" i="1"/>
  <c r="J14" i="1"/>
  <c r="J46" i="1"/>
  <c r="J36" i="1"/>
  <c r="J11" i="1"/>
  <c r="J39" i="1"/>
  <c r="J27" i="1"/>
  <c r="J67" i="1"/>
  <c r="J8" i="1"/>
  <c r="J38" i="1"/>
  <c r="J12" i="1"/>
  <c r="J45" i="1"/>
  <c r="J22" i="1"/>
  <c r="J10" i="1"/>
  <c r="J47" i="1"/>
  <c r="O15" i="1"/>
  <c r="O23" i="1"/>
  <c r="O60" i="1"/>
  <c r="O72" i="1"/>
  <c r="O21" i="1"/>
  <c r="O3" i="1"/>
  <c r="O69" i="1"/>
  <c r="O87" i="1"/>
  <c r="O81" i="1"/>
  <c r="O86" i="1"/>
  <c r="O57" i="1"/>
  <c r="O26" i="1"/>
  <c r="O16" i="1"/>
  <c r="J50" i="1"/>
  <c r="J23" i="1"/>
  <c r="J73" i="1"/>
  <c r="J17" i="1"/>
  <c r="J81" i="1"/>
  <c r="J68" i="1"/>
  <c r="J74" i="1"/>
  <c r="J31" i="1"/>
  <c r="J76" i="1"/>
  <c r="J5" i="1"/>
  <c r="J24" i="1"/>
  <c r="J87" i="1"/>
  <c r="J63" i="1"/>
  <c r="J29" i="1"/>
  <c r="J77" i="1"/>
  <c r="J60" i="1"/>
  <c r="J56" i="1"/>
  <c r="J19" i="1"/>
  <c r="W49" i="1"/>
  <c r="W75" i="1"/>
  <c r="W78" i="1"/>
  <c r="W52" i="1"/>
  <c r="W7" i="1"/>
  <c r="W62" i="1"/>
  <c r="W4" i="1"/>
  <c r="W39" i="1"/>
  <c r="W13" i="1"/>
  <c r="W26" i="1"/>
  <c r="W64" i="1"/>
  <c r="W16" i="1"/>
  <c r="W43" i="1"/>
  <c r="W35" i="1"/>
  <c r="W41" i="1"/>
  <c r="W24" i="1"/>
  <c r="W63" i="1"/>
  <c r="W38" i="1"/>
  <c r="W72" i="1"/>
  <c r="W3" i="1"/>
  <c r="W53" i="1"/>
  <c r="W14" i="1"/>
  <c r="W77" i="1"/>
  <c r="W81" i="1"/>
  <c r="W79" i="1"/>
  <c r="W66" i="1"/>
  <c r="W44" i="1"/>
  <c r="W59" i="1"/>
  <c r="W21" i="1"/>
  <c r="W42" i="1"/>
  <c r="W20" i="1"/>
  <c r="W22" i="1"/>
  <c r="W54" i="1"/>
  <c r="W74" i="1"/>
  <c r="W48" i="1"/>
  <c r="W40" i="1"/>
  <c r="W30" i="1"/>
  <c r="W46" i="1"/>
  <c r="W47" i="1"/>
  <c r="W69" i="1"/>
  <c r="W32" i="1"/>
  <c r="W84" i="1"/>
  <c r="W27" i="1"/>
  <c r="W23" i="1"/>
  <c r="W83" i="1"/>
  <c r="W50" i="1"/>
  <c r="W29" i="1"/>
  <c r="W5" i="1"/>
  <c r="W85" i="1"/>
  <c r="W9" i="1"/>
  <c r="W70" i="1"/>
  <c r="W10" i="1"/>
  <c r="W57" i="1"/>
  <c r="W28" i="1"/>
  <c r="W87" i="1"/>
  <c r="W36" i="1"/>
  <c r="W67" i="1"/>
  <c r="W80" i="1"/>
  <c r="W51" i="1"/>
  <c r="W56" i="1"/>
  <c r="W76" i="1"/>
  <c r="W68" i="1"/>
  <c r="W86" i="1"/>
  <c r="W34" i="1"/>
  <c r="W37" i="1"/>
  <c r="W71" i="1"/>
  <c r="W8" i="1"/>
  <c r="W45" i="1"/>
  <c r="W82" i="1"/>
  <c r="W61" i="1"/>
  <c r="W60" i="1"/>
  <c r="W19" i="1"/>
  <c r="W15" i="1"/>
  <c r="W33" i="1"/>
  <c r="W6" i="1"/>
  <c r="W55" i="1"/>
  <c r="W31" i="1"/>
  <c r="W12" i="1"/>
  <c r="W73" i="1"/>
  <c r="W25" i="1"/>
  <c r="W17" i="1"/>
  <c r="W18" i="1"/>
  <c r="W58" i="1"/>
  <c r="W65" i="1"/>
  <c r="W11" i="1"/>
  <c r="Z49" i="1"/>
  <c r="Y49" i="1"/>
  <c r="Z11" i="1"/>
  <c r="Y11" i="1"/>
  <c r="Z17" i="1"/>
  <c r="Y17" i="1"/>
  <c r="Z31" i="1"/>
  <c r="Y31" i="1"/>
  <c r="Z7" i="1"/>
  <c r="Y7" i="1"/>
  <c r="Z65" i="1"/>
  <c r="Y65" i="1"/>
  <c r="Z75" i="1"/>
  <c r="Y75" i="1"/>
  <c r="Z82" i="1"/>
  <c r="Y82" i="1"/>
  <c r="Z76" i="1"/>
  <c r="Y76" i="1"/>
  <c r="Z67" i="1"/>
  <c r="Y67" i="1"/>
  <c r="Z50" i="1"/>
  <c r="Y50" i="1"/>
  <c r="Z46" i="1"/>
  <c r="Y46" i="1"/>
  <c r="Z42" i="1"/>
  <c r="Y42" i="1"/>
  <c r="Z14" i="1"/>
  <c r="Y14" i="1"/>
  <c r="Z35" i="1"/>
  <c r="Y35" i="1"/>
  <c r="Z62" i="1"/>
  <c r="Y62" i="1"/>
  <c r="Z58" i="1"/>
  <c r="Y58" i="1"/>
  <c r="Z73" i="1"/>
  <c r="Y73" i="1"/>
  <c r="Z55" i="1"/>
  <c r="Y55" i="1"/>
  <c r="Z19" i="1"/>
  <c r="Y19" i="1"/>
  <c r="Z45" i="1"/>
  <c r="Y45" i="1"/>
  <c r="Z34" i="1"/>
  <c r="Y34" i="1"/>
  <c r="Z56" i="1"/>
  <c r="Y56" i="1"/>
  <c r="Z36" i="1"/>
  <c r="Y36" i="1"/>
  <c r="Z10" i="1"/>
  <c r="Y10" i="1"/>
  <c r="Z85" i="1"/>
  <c r="Y85" i="1"/>
  <c r="Z83" i="1"/>
  <c r="Y83" i="1"/>
  <c r="Z32" i="1"/>
  <c r="Y32" i="1"/>
  <c r="Z30" i="1"/>
  <c r="Y30" i="1"/>
  <c r="Z54" i="1"/>
  <c r="Y54" i="1"/>
  <c r="Z21" i="1"/>
  <c r="Y21" i="1"/>
  <c r="Z79" i="1"/>
  <c r="Y79" i="1"/>
  <c r="Z53" i="1"/>
  <c r="Y53" i="1"/>
  <c r="Z63" i="1"/>
  <c r="Y63" i="1"/>
  <c r="Z43" i="1"/>
  <c r="Y43" i="1"/>
  <c r="Z13" i="1"/>
  <c r="Y13" i="1"/>
  <c r="Z25" i="1"/>
  <c r="Y25" i="1"/>
  <c r="Z15" i="1"/>
  <c r="Y15" i="1"/>
  <c r="Z37" i="1"/>
  <c r="Y37" i="1"/>
  <c r="Z57" i="1"/>
  <c r="Y57" i="1"/>
  <c r="Z84" i="1"/>
  <c r="Y84" i="1"/>
  <c r="Z74" i="1"/>
  <c r="Y74" i="1"/>
  <c r="Z66" i="1"/>
  <c r="Y66" i="1"/>
  <c r="Z38" i="1"/>
  <c r="Y38" i="1"/>
  <c r="Z26" i="1"/>
  <c r="Y26" i="1"/>
  <c r="Z18" i="1"/>
  <c r="Y18" i="1"/>
  <c r="Z12" i="1"/>
  <c r="Y12" i="1"/>
  <c r="Z6" i="1"/>
  <c r="Y6" i="1"/>
  <c r="Z60" i="1"/>
  <c r="Y60" i="1"/>
  <c r="Z8" i="1"/>
  <c r="Y8" i="1"/>
  <c r="Z86" i="1"/>
  <c r="Y86" i="1"/>
  <c r="Z51" i="1"/>
  <c r="Y51" i="1"/>
  <c r="Z87" i="1"/>
  <c r="Y87" i="1"/>
  <c r="Z70" i="1"/>
  <c r="Y70" i="1"/>
  <c r="Z5" i="1"/>
  <c r="Y5" i="1"/>
  <c r="Z23" i="1"/>
  <c r="Y23" i="1"/>
  <c r="Z69" i="1"/>
  <c r="Y69" i="1"/>
  <c r="Z40" i="1"/>
  <c r="Y40" i="1"/>
  <c r="Z22" i="1"/>
  <c r="Y22" i="1"/>
  <c r="Z59" i="1"/>
  <c r="Y59" i="1"/>
  <c r="Z81" i="1"/>
  <c r="Y81" i="1"/>
  <c r="Z3" i="1"/>
  <c r="Y3" i="1"/>
  <c r="Z24" i="1"/>
  <c r="Y24" i="1"/>
  <c r="Z16" i="1"/>
  <c r="Y16" i="1"/>
  <c r="Z39" i="1"/>
  <c r="Y39" i="1"/>
  <c r="Z52" i="1"/>
  <c r="Y52" i="1"/>
  <c r="Z33" i="1"/>
  <c r="Y33" i="1"/>
  <c r="Z61" i="1"/>
  <c r="Y61" i="1"/>
  <c r="Z71" i="1"/>
  <c r="Y71" i="1"/>
  <c r="Z68" i="1"/>
  <c r="Y68" i="1"/>
  <c r="Z80" i="1"/>
  <c r="Y80" i="1"/>
  <c r="Z28" i="1"/>
  <c r="Y28" i="1"/>
  <c r="Z9" i="1"/>
  <c r="Y9" i="1"/>
  <c r="Z29" i="1"/>
  <c r="Y29" i="1"/>
  <c r="Z27" i="1"/>
  <c r="Y27" i="1"/>
  <c r="Z47" i="1"/>
  <c r="Y47" i="1"/>
  <c r="Z48" i="1"/>
  <c r="Y48" i="1"/>
  <c r="Z20" i="1"/>
  <c r="Y20" i="1"/>
  <c r="Z44" i="1"/>
  <c r="Y44" i="1"/>
  <c r="Z77" i="1"/>
  <c r="Y77" i="1"/>
  <c r="Z72" i="1"/>
  <c r="Y72" i="1"/>
  <c r="Z41" i="1"/>
  <c r="Y41" i="1"/>
  <c r="Z64" i="1"/>
  <c r="Y64" i="1"/>
  <c r="Z4" i="1"/>
  <c r="Y4" i="1"/>
  <c r="Z78" i="1"/>
  <c r="Y78" i="1"/>
</calcChain>
</file>

<file path=xl/sharedStrings.xml><?xml version="1.0" encoding="utf-8"?>
<sst xmlns="http://schemas.openxmlformats.org/spreadsheetml/2006/main" count="117" uniqueCount="111">
  <si>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</si>
  <si>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</si>
  <si>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</si>
  <si>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</si>
  <si>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</si>
  <si>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</si>
  <si>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</si>
  <si>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</si>
  <si>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</si>
  <si>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</si>
  <si>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</si>
  <si>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</si>
  <si>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</si>
  <si>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</si>
  <si>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</si>
  <si>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</si>
  <si>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</si>
  <si>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</si>
  <si>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</si>
  <si>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</si>
  <si>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</si>
  <si>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</si>
  <si>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</si>
  <si>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</si>
  <si>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</si>
  <si>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</si>
  <si>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</si>
  <si>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</si>
  <si>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</si>
  <si>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</si>
  <si>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</si>
  <si>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</si>
  <si>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</si>
  <si>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</si>
  <si>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</si>
  <si>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</si>
  <si>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</si>
  <si>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</si>
  <si>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</si>
  <si>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</si>
  <si>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</si>
  <si>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</si>
  <si>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</si>
  <si>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</si>
  <si>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</si>
  <si>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</si>
  <si>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</si>
  <si>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</si>
  <si>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</si>
  <si>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</si>
  <si>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</si>
  <si>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</si>
  <si>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</si>
  <si>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</si>
  <si>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</si>
  <si>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</si>
  <si>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</si>
  <si>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</si>
  <si>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</si>
  <si>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</si>
  <si>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</si>
  <si>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</si>
  <si>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</si>
  <si>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</si>
  <si>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</si>
  <si>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</si>
  <si>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</si>
  <si>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</si>
  <si>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</si>
  <si>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</si>
  <si>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</si>
  <si>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</si>
  <si>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</si>
  <si>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</si>
  <si>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</si>
  <si>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</si>
  <si>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</si>
  <si>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</si>
  <si>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</si>
  <si>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</si>
  <si>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Общая численность населения Российской Федерации в возрасте от 6 лет, проживающего на территории субъекта Российской Федерации</t>
  </si>
  <si>
    <t>г.Москва</t>
  </si>
  <si>
    <t>г.Санкт-Петербург</t>
  </si>
  <si>
    <t>Ненецкий автономный округ</t>
  </si>
  <si>
    <t>Население, зарегистрированное в электронной базе данных, относящихся к реализации комплекса ГТО</t>
  </si>
  <si>
    <t>Население, принявшее участие в выполнении нормативов испытаний (тестов) комплекса ГТО</t>
  </si>
  <si>
    <t>Критерий №1</t>
  </si>
  <si>
    <t>Критерий №2</t>
  </si>
  <si>
    <t>Критерий №3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</si>
  <si>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</t>
  </si>
  <si>
    <t>Критерий №5</t>
  </si>
  <si>
    <t>Критерий №4</t>
  </si>
  <si>
    <t>Критерий №6</t>
  </si>
  <si>
    <t>Критерий №7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</si>
  <si>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</t>
  </si>
  <si>
    <t xml:space="preserve">Доля населения, зарегистрированного в электронной базе данных, от общей численности населения в возрасте от 6 лет, проживающего на территории субъекта Российской Федерации 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</si>
  <si>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субъекта Российской Федерации зарегистрированного в электронной базе данных</t>
  </si>
  <si>
    <t>Доля населения, принявшего участие в выполнении нормативов испытаний (тестов) комплекса ГТО, от численности населения проживающего на территории субъекта Российской Федерации в возрасте от 6 лет</t>
  </si>
  <si>
    <t>Доля населения, выполнившего нормативы испытаний (тестов) комплекса ГТО на знаки отличия, от общей численности населения проживающего на территории субъекта Российской Федерации в возрасте от 6 лет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</si>
  <si>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</si>
  <si>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Доля населения, проживающего на территории субъекта Российской Федерации, в возрасте от 6 лет, приходящегося на одну ставку штатного расписания центров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</si>
  <si>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</si>
  <si>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Общее количество знаков</t>
  </si>
  <si>
    <t>Ямало-Ненецкий АО</t>
  </si>
  <si>
    <t>Ханты-Мансийский АО</t>
  </si>
  <si>
    <t>Наименование региона Российская Федерация</t>
  </si>
  <si>
    <t>Прогресс</t>
  </si>
  <si>
    <t>Место в рейтинге на 1 апреля 2019 года</t>
  </si>
  <si>
    <t>Место в рейтинге на 1 июля 2019 года</t>
  </si>
  <si>
    <t>Кемеровская область - Кузбасс</t>
  </si>
  <si>
    <t>Ярославская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</si>
</sst>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</font>
    <font>
      <sz val="8"/>
      <name val="Calibri"/>
      <family val="2"/>
      <scheme val="minor"/>
    </font>
    <font>
      <b/>
      <sz val="16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5" fillId="0" borderId="0"/>
    <xf numFmtId="9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</cellStyleXfs>
  <cellXfs count="61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0" fontId="13" fillId="2" borderId="0" xfId="0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4" borderId="0" xfId="2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165" fontId="14" fillId="4" borderId="0" xfId="3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" vertical="center"/>
    </xf>
    <xf numFmtId="0" fontId="14" fillId="4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center" vertical="center"/>
    </xf>
    <xf numFmtId="165" fontId="14" fillId="4" borderId="1" xfId="3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2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8" borderId="0" xfId="0" applyFont="1" applyFill="1" applyBorder="1" applyAlignment="1">
      <alignment horizontal="center" vertical="top" textRotation="255" wrapText="1"/>
    </xf>
    <xf numFmtId="0" fontId="12" fillId="4" borderId="0" xfId="2" applyNumberFormat="1" applyFont="1" applyFill="1" applyBorder="1" applyAlignment="1">
      <alignment horizontal="center" vertical="top" wrapText="1"/>
    </xf>
    <xf numFmtId="0" fontId="20" fillId="9" borderId="0" xfId="0" applyFont="1" applyFill="1" applyBorder="1" applyAlignment="1">
      <alignment vertical="center"/>
    </xf>
    <xf numFmtId="3" fontId="13" fillId="9" borderId="0" xfId="0" applyNumberFormat="1" applyFont="1" applyFill="1" applyBorder="1" applyAlignment="1">
      <alignment horizontal="center" vertical="center"/>
    </xf>
    <xf numFmtId="165" fontId="14" fillId="9" borderId="0" xfId="3" applyNumberFormat="1" applyFont="1" applyFill="1" applyBorder="1" applyAlignment="1">
      <alignment horizontal="center" vertical="center"/>
    </xf>
    <xf numFmtId="10" fontId="13" fillId="9" borderId="0" xfId="2" applyNumberFormat="1" applyFont="1" applyFill="1" applyBorder="1" applyAlignment="1">
      <alignment horizontal="center" vertical="center"/>
    </xf>
    <xf numFmtId="3" fontId="11" fillId="9" borderId="0" xfId="0" applyNumberFormat="1" applyFont="1" applyFill="1" applyBorder="1" applyAlignment="1">
      <alignment horizontal="center" vertical="center"/>
    </xf>
    <xf numFmtId="3" fontId="14" fillId="9" borderId="0" xfId="0" applyNumberFormat="1" applyFont="1" applyFill="1" applyBorder="1" applyAlignment="1">
      <alignment horizontal="center" vertical="center"/>
    </xf>
    <xf numFmtId="1" fontId="11" fillId="9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3" fillId="9" borderId="0" xfId="2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3" fontId="17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/>
  </cellXfs>
  <cellStyles count="45">
    <cellStyle name="Normal" xfId="18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10" xfId="21"/>
    <cellStyle name="Обычный 10 2" xfId="40"/>
    <cellStyle name="Обычный 10 3" xfId="30"/>
    <cellStyle name="Обычный 11" xfId="31"/>
    <cellStyle name="Обычный 11 2" xfId="41"/>
    <cellStyle name="Обычный 12" xfId="42"/>
    <cellStyle name="Обычный 13" xfId="43"/>
    <cellStyle name="Обычный 2" xfId="1"/>
    <cellStyle name="Обычный 2 2" xfId="32"/>
    <cellStyle name="Обычный 2 3" xfId="22"/>
    <cellStyle name="Обычный 2 4" xfId="44"/>
    <cellStyle name="Обычный 3" xfId="19"/>
    <cellStyle name="Обычный 3 2" xfId="33"/>
    <cellStyle name="Обычный 3 3" xfId="23"/>
    <cellStyle name="Обычный 4" xfId="24"/>
    <cellStyle name="Обычный 4 2" xfId="34"/>
    <cellStyle name="Обычный 5" xfId="25"/>
    <cellStyle name="Обычный 5 2" xfId="35"/>
    <cellStyle name="Обычный 6" xfId="26"/>
    <cellStyle name="Обычный 6 2" xfId="36"/>
    <cellStyle name="Обычный 7" xfId="27"/>
    <cellStyle name="Обычный 7 2" xfId="37"/>
    <cellStyle name="Обычный 8" xfId="28"/>
    <cellStyle name="Обычный 8 2" xfId="38"/>
    <cellStyle name="Обычный 9" xfId="20"/>
    <cellStyle name="Обычный 9 2" xfId="39"/>
    <cellStyle name="Обычный 9 3" xfId="29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Процентный" xfId="2" builtinId="5"/>
    <cellStyle name="Финансовый" xfId="3" builtinId="3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showGridLines="0" tabSelected="1" zoomScale="60" zoomScaleNormal="60" zoomScalePage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8" sqref="B28"/>
    </sheetView>
  </sheetViews>
  <sheetFormatPr defaultColWidth="8.85546875" defaultRowHeight="15.75" x14ac:dyDescent="0.25"/>
  <cols>
    <col min="1" max="1" width="56" style="28" customWidth="1"/>
    <col min="2" max="2" width="20.42578125" style="4" customWidth="1"/>
    <col min="3" max="3" width="21.42578125" style="4" customWidth="1"/>
    <col min="4" max="4" width="24.140625" style="4" customWidth="1"/>
    <col min="5" max="5" width="6.140625" style="6" customWidth="1"/>
    <col min="6" max="6" width="20.28515625" style="4" customWidth="1"/>
    <col min="7" max="7" width="30.28515625" style="4" customWidth="1"/>
    <col min="8" max="8" width="6" style="6" customWidth="1"/>
    <col min="9" max="9" width="30.28515625" style="4" customWidth="1"/>
    <col min="10" max="10" width="6.42578125" style="6" customWidth="1"/>
    <col min="11" max="11" width="16" style="4" customWidth="1"/>
    <col min="12" max="12" width="28.7109375" style="4" customWidth="1"/>
    <col min="13" max="13" width="6.42578125" style="6" customWidth="1"/>
    <col min="14" max="14" width="26" style="4" customWidth="1"/>
    <col min="15" max="15" width="6.7109375" style="6" customWidth="1"/>
    <col min="16" max="16" width="22.28515625" style="4" customWidth="1"/>
    <col min="17" max="17" width="20" style="4" hidden="1" customWidth="1"/>
    <col min="18" max="18" width="32.7109375" style="29" customWidth="1"/>
    <col min="19" max="19" width="13.7109375" style="30" hidden="1" customWidth="1"/>
    <col min="20" max="20" width="6" style="31" customWidth="1"/>
    <col min="21" max="21" width="19.42578125" style="4" customWidth="1"/>
    <col min="22" max="22" width="6.42578125" style="6" customWidth="1"/>
    <col min="23" max="23" width="12.42578125" style="29" customWidth="1"/>
    <col min="24" max="24" width="15.7109375" style="29" customWidth="1"/>
    <col min="25" max="25" width="12.42578125" style="29" customWidth="1"/>
    <col min="26" max="26" width="15.28515625" style="4" customWidth="1"/>
    <col min="27" max="16384" width="8.85546875" style="4"/>
  </cols>
  <sheetData>
    <row r="1" spans="1:242" s="2" customFormat="1" ht="14.25" customHeight="1" x14ac:dyDescent="0.25">
      <c r="A1" s="44" t="s">
        <v>105</v>
      </c>
      <c r="B1" s="7"/>
      <c r="C1" s="7"/>
      <c r="D1" s="8" t="s">
        <v>86</v>
      </c>
      <c r="E1" s="8"/>
      <c r="F1" s="7"/>
      <c r="G1" s="8" t="s">
        <v>87</v>
      </c>
      <c r="H1" s="8"/>
      <c r="I1" s="8" t="s">
        <v>88</v>
      </c>
      <c r="J1" s="8"/>
      <c r="K1" s="7"/>
      <c r="L1" s="8" t="s">
        <v>91</v>
      </c>
      <c r="M1" s="8"/>
      <c r="N1" s="8" t="s">
        <v>90</v>
      </c>
      <c r="O1" s="8"/>
      <c r="P1" s="7"/>
      <c r="Q1" s="7"/>
      <c r="R1" s="8" t="s">
        <v>92</v>
      </c>
      <c r="S1" s="9"/>
      <c r="T1" s="8"/>
      <c r="U1" s="7" t="s">
        <v>93</v>
      </c>
      <c r="V1" s="8"/>
      <c r="W1" s="10"/>
      <c r="X1" s="11"/>
      <c r="Y1" s="10"/>
      <c r="Z1" s="1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</row>
    <row r="2" spans="1:242" s="2" customFormat="1" ht="299.25" x14ac:dyDescent="0.25">
      <c r="A2" s="44"/>
      <c r="B2" s="45" t="s">
        <v>80</v>
      </c>
      <c r="C2" s="45" t="s">
        <v>84</v>
      </c>
      <c r="D2" s="46" t="s">
        <v>95</v>
      </c>
      <c r="E2" s="47" t="s">
        <v>79</v>
      </c>
      <c r="F2" s="45" t="s">
        <v>85</v>
      </c>
      <c r="G2" s="46" t="s">
        <v>96</v>
      </c>
      <c r="H2" s="47" t="s">
        <v>79</v>
      </c>
      <c r="I2" s="46" t="s">
        <v>97</v>
      </c>
      <c r="J2" s="47" t="s">
        <v>79</v>
      </c>
      <c r="K2" s="45" t="s">
        <v>102</v>
      </c>
      <c r="L2" s="46" t="s">
        <v>98</v>
      </c>
      <c r="M2" s="47" t="s">
        <v>79</v>
      </c>
      <c r="N2" s="46" t="s">
        <v>89</v>
      </c>
      <c r="O2" s="47" t="s">
        <v>79</v>
      </c>
      <c r="P2" s="45" t="s">
        <v>99</v>
      </c>
      <c r="Q2" s="45" t="s">
        <v>101</v>
      </c>
      <c r="R2" s="46" t="s">
        <v>100</v>
      </c>
      <c r="S2" s="48"/>
      <c r="T2" s="47" t="s">
        <v>79</v>
      </c>
      <c r="U2" s="45" t="s">
        <v>94</v>
      </c>
      <c r="V2" s="12" t="s">
        <v>79</v>
      </c>
      <c r="W2" s="10" t="s">
        <v>78</v>
      </c>
      <c r="X2" s="11" t="s">
        <v>107</v>
      </c>
      <c r="Y2" s="10" t="s">
        <v>106</v>
      </c>
      <c r="Z2" s="11" t="s">
        <v>108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</row>
    <row r="3" spans="1:242" s="1" customFormat="1" ht="27.75" x14ac:dyDescent="0.25">
      <c r="A3" s="13" t="s">
        <v>24</v>
      </c>
      <c r="B3" s="14">
        <v>2184344</v>
      </c>
      <c r="C3" s="23">
        <v>276991</v>
      </c>
      <c r="D3" s="15">
        <f t="shared" ref="D3:D34" si="0">C3/B3</f>
        <v>0.12680740762444009</v>
      </c>
      <c r="E3" s="16">
        <f t="shared" ref="E3:E34" si="1">RANK(D3,D:D,1)</f>
        <v>74</v>
      </c>
      <c r="F3" s="23">
        <v>262709</v>
      </c>
      <c r="G3" s="15">
        <f t="shared" ref="G3:G34" si="2">F3/C3</f>
        <v>0.94843875793798349</v>
      </c>
      <c r="H3" s="16">
        <f t="shared" ref="H3:H34" si="3">RANK(G3,G:G,1)</f>
        <v>80</v>
      </c>
      <c r="I3" s="15">
        <f t="shared" ref="I3:I34" si="4">F3/B3</f>
        <v>0.12026906018465956</v>
      </c>
      <c r="J3" s="16">
        <f t="shared" ref="J3:J34" si="5">RANK(I3,I:I,1)</f>
        <v>81</v>
      </c>
      <c r="K3" s="24">
        <v>111547</v>
      </c>
      <c r="L3" s="15">
        <f t="shared" ref="L3:L34" si="6">K3/B3</f>
        <v>5.1066590244027495E-2</v>
      </c>
      <c r="M3" s="17">
        <f t="shared" ref="M3:M34" si="7">RANK(L3,L:L,1)</f>
        <v>83</v>
      </c>
      <c r="N3" s="15">
        <f t="shared" ref="N3:N34" si="8">K3/F3</f>
        <v>0.42460288760567777</v>
      </c>
      <c r="O3" s="17">
        <f t="shared" ref="O3:O34" si="9">RANK(N3,N:N,1)</f>
        <v>51</v>
      </c>
      <c r="P3" s="25">
        <v>160</v>
      </c>
      <c r="Q3" s="14">
        <f t="shared" ref="Q3:Q34" si="10">IFERROR(ROUNDUP(B3/P3,0),0)</f>
        <v>13653</v>
      </c>
      <c r="R3" s="15">
        <f t="shared" ref="R3:R34" si="11">Q3/SUM(Q$3:Q$87)</f>
        <v>2.6359651603907477E-3</v>
      </c>
      <c r="S3" s="18">
        <f t="shared" ref="S3:S34" si="12">IF(Q3/SUM(Q$3:Q$87)=0,1,Q3/SUM(Q$3:Q$87))</f>
        <v>2.6359651603907477E-3</v>
      </c>
      <c r="T3" s="17">
        <f t="shared" ref="T3:T34" si="13">IF(S3=1,0,RANK(S3,S:S,0))</f>
        <v>78</v>
      </c>
      <c r="U3" s="14">
        <v>5563</v>
      </c>
      <c r="V3" s="16">
        <f t="shared" ref="V3:V34" si="14">RANK(U3,U:U,1)</f>
        <v>58</v>
      </c>
      <c r="W3" s="21">
        <f t="shared" ref="W3:W34" si="15">SUM(E3,H3,J3,M3,O3,V3,T3)</f>
        <v>505</v>
      </c>
      <c r="X3" s="19">
        <v>1</v>
      </c>
      <c r="Y3" s="22">
        <f t="shared" ref="Y3:Y34" si="16">IF((X3-Z3)&gt;0,"+"&amp;(X3-Z3),(X3-Z3))</f>
        <v>0</v>
      </c>
      <c r="Z3" s="19">
        <f t="shared" ref="Z3:Z34" si="17">RANK(W3,W:W,0)</f>
        <v>1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s="1" customFormat="1" ht="27.75" x14ac:dyDescent="0.25">
      <c r="A4" s="13" t="s">
        <v>67</v>
      </c>
      <c r="B4" s="14">
        <v>1358689</v>
      </c>
      <c r="C4" s="23">
        <v>183288</v>
      </c>
      <c r="D4" s="15">
        <f t="shared" si="0"/>
        <v>0.134900628473477</v>
      </c>
      <c r="E4" s="16">
        <f t="shared" si="1"/>
        <v>76</v>
      </c>
      <c r="F4" s="23">
        <v>170507</v>
      </c>
      <c r="G4" s="15">
        <f t="shared" si="2"/>
        <v>0.93026821177600283</v>
      </c>
      <c r="H4" s="16">
        <f t="shared" si="3"/>
        <v>77</v>
      </c>
      <c r="I4" s="15">
        <f t="shared" si="4"/>
        <v>0.12549376641748039</v>
      </c>
      <c r="J4" s="16">
        <f t="shared" si="5"/>
        <v>82</v>
      </c>
      <c r="K4" s="24">
        <v>64637</v>
      </c>
      <c r="L4" s="15">
        <f t="shared" si="6"/>
        <v>4.7573064917725838E-2</v>
      </c>
      <c r="M4" s="17">
        <f t="shared" si="7"/>
        <v>82</v>
      </c>
      <c r="N4" s="15">
        <f t="shared" si="8"/>
        <v>0.37908707560393418</v>
      </c>
      <c r="O4" s="17">
        <f t="shared" si="9"/>
        <v>30</v>
      </c>
      <c r="P4" s="25">
        <v>55.3</v>
      </c>
      <c r="Q4" s="14">
        <f t="shared" si="10"/>
        <v>24570</v>
      </c>
      <c r="R4" s="15">
        <f t="shared" si="11"/>
        <v>4.7436947184355573E-3</v>
      </c>
      <c r="S4" s="18">
        <f t="shared" si="12"/>
        <v>4.7436947184355573E-3</v>
      </c>
      <c r="T4" s="17">
        <f t="shared" si="13"/>
        <v>57</v>
      </c>
      <c r="U4" s="14">
        <v>10512</v>
      </c>
      <c r="V4" s="16">
        <f t="shared" si="14"/>
        <v>79</v>
      </c>
      <c r="W4" s="21">
        <f t="shared" si="15"/>
        <v>483</v>
      </c>
      <c r="X4" s="19">
        <v>3</v>
      </c>
      <c r="Y4" s="22" t="str">
        <f t="shared" si="16"/>
        <v>+1</v>
      </c>
      <c r="Z4" s="19">
        <f t="shared" si="17"/>
        <v>2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spans="1:242" s="1" customFormat="1" ht="27.75" x14ac:dyDescent="0.25">
      <c r="A5" s="13" t="s">
        <v>10</v>
      </c>
      <c r="B5" s="14">
        <v>1248393</v>
      </c>
      <c r="C5" s="23">
        <v>175910</v>
      </c>
      <c r="D5" s="15">
        <f t="shared" si="0"/>
        <v>0.14090915280684849</v>
      </c>
      <c r="E5" s="16">
        <f t="shared" si="1"/>
        <v>78</v>
      </c>
      <c r="F5" s="23">
        <v>121535</v>
      </c>
      <c r="G5" s="15">
        <f t="shared" si="2"/>
        <v>0.69089307032004998</v>
      </c>
      <c r="H5" s="16">
        <f t="shared" si="3"/>
        <v>50</v>
      </c>
      <c r="I5" s="15">
        <f t="shared" si="4"/>
        <v>9.7353157218920641E-2</v>
      </c>
      <c r="J5" s="16">
        <f t="shared" si="5"/>
        <v>79</v>
      </c>
      <c r="K5" s="24">
        <v>51144</v>
      </c>
      <c r="L5" s="15">
        <f t="shared" si="6"/>
        <v>4.0967868291475522E-2</v>
      </c>
      <c r="M5" s="17">
        <f t="shared" si="7"/>
        <v>80</v>
      </c>
      <c r="N5" s="15">
        <f t="shared" si="8"/>
        <v>0.42081704858682684</v>
      </c>
      <c r="O5" s="17">
        <f t="shared" si="9"/>
        <v>47</v>
      </c>
      <c r="P5" s="25">
        <v>72</v>
      </c>
      <c r="Q5" s="14">
        <f t="shared" si="10"/>
        <v>17339</v>
      </c>
      <c r="R5" s="15">
        <f t="shared" si="11"/>
        <v>3.3476159024401356E-3</v>
      </c>
      <c r="S5" s="18">
        <f t="shared" si="12"/>
        <v>3.3476159024401356E-3</v>
      </c>
      <c r="T5" s="17">
        <f t="shared" si="13"/>
        <v>71</v>
      </c>
      <c r="U5" s="14">
        <v>8518</v>
      </c>
      <c r="V5" s="16">
        <f t="shared" si="14"/>
        <v>72</v>
      </c>
      <c r="W5" s="21">
        <f t="shared" si="15"/>
        <v>477</v>
      </c>
      <c r="X5" s="19">
        <v>2</v>
      </c>
      <c r="Y5" s="22">
        <f t="shared" si="16"/>
        <v>-1</v>
      </c>
      <c r="Z5" s="19">
        <f t="shared" si="17"/>
        <v>3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</row>
    <row r="6" spans="1:242" s="1" customFormat="1" ht="27.75" x14ac:dyDescent="0.25">
      <c r="A6" s="20" t="s">
        <v>57</v>
      </c>
      <c r="B6" s="14">
        <v>5167653</v>
      </c>
      <c r="C6" s="23">
        <v>801021</v>
      </c>
      <c r="D6" s="15">
        <f t="shared" si="0"/>
        <v>0.15500673129561912</v>
      </c>
      <c r="E6" s="16">
        <f t="shared" si="1"/>
        <v>80</v>
      </c>
      <c r="F6" s="23">
        <v>663972</v>
      </c>
      <c r="G6" s="15">
        <f t="shared" si="2"/>
        <v>0.82890710730430284</v>
      </c>
      <c r="H6" s="16">
        <f t="shared" si="3"/>
        <v>71</v>
      </c>
      <c r="I6" s="15">
        <f t="shared" si="4"/>
        <v>0.12848618125094699</v>
      </c>
      <c r="J6" s="16">
        <f t="shared" si="5"/>
        <v>83</v>
      </c>
      <c r="K6" s="24">
        <v>224187</v>
      </c>
      <c r="L6" s="15">
        <f t="shared" si="6"/>
        <v>4.3382750351078136E-2</v>
      </c>
      <c r="M6" s="17">
        <f t="shared" si="7"/>
        <v>81</v>
      </c>
      <c r="N6" s="15">
        <f t="shared" si="8"/>
        <v>0.33764526214960872</v>
      </c>
      <c r="O6" s="17">
        <f t="shared" si="9"/>
        <v>16</v>
      </c>
      <c r="P6" s="25">
        <v>266</v>
      </c>
      <c r="Q6" s="14">
        <f t="shared" si="10"/>
        <v>19428</v>
      </c>
      <c r="R6" s="15">
        <f t="shared" si="11"/>
        <v>3.7509361412196179E-3</v>
      </c>
      <c r="S6" s="18">
        <f t="shared" si="12"/>
        <v>3.7509361412196179E-3</v>
      </c>
      <c r="T6" s="17">
        <f t="shared" si="13"/>
        <v>68</v>
      </c>
      <c r="U6" s="14">
        <v>8388</v>
      </c>
      <c r="V6" s="16">
        <f t="shared" si="14"/>
        <v>71</v>
      </c>
      <c r="W6" s="21">
        <f t="shared" si="15"/>
        <v>470</v>
      </c>
      <c r="X6" s="19">
        <v>4</v>
      </c>
      <c r="Y6" s="22">
        <f t="shared" si="16"/>
        <v>0</v>
      </c>
      <c r="Z6" s="19">
        <f t="shared" si="17"/>
        <v>4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42" s="1" customFormat="1" ht="27.75" x14ac:dyDescent="0.25">
      <c r="A7" s="13" t="s">
        <v>21</v>
      </c>
      <c r="B7" s="14">
        <v>1445760</v>
      </c>
      <c r="C7" s="23">
        <v>306295</v>
      </c>
      <c r="D7" s="15">
        <f t="shared" si="0"/>
        <v>0.21185743138556884</v>
      </c>
      <c r="E7" s="16">
        <f t="shared" si="1"/>
        <v>85</v>
      </c>
      <c r="F7" s="23">
        <v>295236</v>
      </c>
      <c r="G7" s="15">
        <f t="shared" si="2"/>
        <v>0.96389428492139928</v>
      </c>
      <c r="H7" s="16">
        <f t="shared" si="3"/>
        <v>82</v>
      </c>
      <c r="I7" s="15">
        <f t="shared" si="4"/>
        <v>0.20420816733067729</v>
      </c>
      <c r="J7" s="16">
        <f t="shared" si="5"/>
        <v>85</v>
      </c>
      <c r="K7" s="24">
        <v>122564</v>
      </c>
      <c r="L7" s="15">
        <f t="shared" si="6"/>
        <v>8.4774789729969019E-2</v>
      </c>
      <c r="M7" s="17">
        <f t="shared" si="7"/>
        <v>85</v>
      </c>
      <c r="N7" s="15">
        <f t="shared" si="8"/>
        <v>0.41513907518053356</v>
      </c>
      <c r="O7" s="17">
        <f t="shared" si="9"/>
        <v>44</v>
      </c>
      <c r="P7" s="25">
        <v>37.75</v>
      </c>
      <c r="Q7" s="14">
        <f t="shared" si="10"/>
        <v>38299</v>
      </c>
      <c r="R7" s="15">
        <f t="shared" si="11"/>
        <v>7.3943330900025812E-3</v>
      </c>
      <c r="S7" s="18">
        <f t="shared" si="12"/>
        <v>7.3943330900025812E-3</v>
      </c>
      <c r="T7" s="17">
        <f t="shared" si="13"/>
        <v>42</v>
      </c>
      <c r="U7" s="14">
        <v>4441</v>
      </c>
      <c r="V7" s="16">
        <f t="shared" si="14"/>
        <v>45</v>
      </c>
      <c r="W7" s="21">
        <f t="shared" si="15"/>
        <v>468</v>
      </c>
      <c r="X7" s="19">
        <v>5</v>
      </c>
      <c r="Y7" s="22">
        <f t="shared" si="16"/>
        <v>0</v>
      </c>
      <c r="Z7" s="19">
        <f t="shared" si="17"/>
        <v>5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</row>
    <row r="8" spans="1:242" s="1" customFormat="1" ht="27.75" x14ac:dyDescent="0.25">
      <c r="A8" s="13" t="s">
        <v>65</v>
      </c>
      <c r="B8" s="14">
        <v>779121</v>
      </c>
      <c r="C8" s="23">
        <v>80333</v>
      </c>
      <c r="D8" s="15">
        <f t="shared" si="0"/>
        <v>0.10310721954612954</v>
      </c>
      <c r="E8" s="16">
        <f t="shared" si="1"/>
        <v>63</v>
      </c>
      <c r="F8" s="23">
        <v>53216</v>
      </c>
      <c r="G8" s="15">
        <f t="shared" si="2"/>
        <v>0.66244258274930601</v>
      </c>
      <c r="H8" s="16">
        <f t="shared" si="3"/>
        <v>45</v>
      </c>
      <c r="I8" s="15">
        <f t="shared" si="4"/>
        <v>6.8302612816237784E-2</v>
      </c>
      <c r="J8" s="16">
        <f t="shared" si="5"/>
        <v>70</v>
      </c>
      <c r="K8" s="24">
        <v>25286</v>
      </c>
      <c r="L8" s="15">
        <f t="shared" si="6"/>
        <v>3.2454522468268729E-2</v>
      </c>
      <c r="M8" s="17">
        <f t="shared" si="7"/>
        <v>76</v>
      </c>
      <c r="N8" s="15">
        <f t="shared" si="8"/>
        <v>0.47515784726398075</v>
      </c>
      <c r="O8" s="17">
        <f t="shared" si="9"/>
        <v>66</v>
      </c>
      <c r="P8" s="25">
        <v>47</v>
      </c>
      <c r="Q8" s="14">
        <f t="shared" si="10"/>
        <v>16578</v>
      </c>
      <c r="R8" s="15">
        <f t="shared" si="11"/>
        <v>3.2006907221092664E-3</v>
      </c>
      <c r="S8" s="18">
        <f t="shared" si="12"/>
        <v>3.2006907221092664E-3</v>
      </c>
      <c r="T8" s="17">
        <f t="shared" si="13"/>
        <v>73</v>
      </c>
      <c r="U8" s="14">
        <v>6292</v>
      </c>
      <c r="V8" s="16">
        <f t="shared" si="14"/>
        <v>61</v>
      </c>
      <c r="W8" s="21">
        <f t="shared" si="15"/>
        <v>454</v>
      </c>
      <c r="X8" s="19">
        <v>9</v>
      </c>
      <c r="Y8" s="22" t="str">
        <f t="shared" si="16"/>
        <v>+3</v>
      </c>
      <c r="Z8" s="19">
        <f t="shared" si="17"/>
        <v>6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</row>
    <row r="9" spans="1:242" s="1" customFormat="1" ht="27.75" x14ac:dyDescent="0.25">
      <c r="A9" s="13" t="s">
        <v>15</v>
      </c>
      <c r="B9" s="14">
        <v>3566492</v>
      </c>
      <c r="C9" s="23">
        <v>634190</v>
      </c>
      <c r="D9" s="15">
        <f t="shared" si="0"/>
        <v>0.17781898851869007</v>
      </c>
      <c r="E9" s="16">
        <f t="shared" si="1"/>
        <v>83</v>
      </c>
      <c r="F9" s="23">
        <v>397713</v>
      </c>
      <c r="G9" s="15">
        <f t="shared" si="2"/>
        <v>0.62711963291757988</v>
      </c>
      <c r="H9" s="16">
        <f t="shared" si="3"/>
        <v>39</v>
      </c>
      <c r="I9" s="15">
        <f t="shared" si="4"/>
        <v>0.11151377880561628</v>
      </c>
      <c r="J9" s="16">
        <f t="shared" si="5"/>
        <v>80</v>
      </c>
      <c r="K9" s="24">
        <v>134656</v>
      </c>
      <c r="L9" s="15">
        <f t="shared" si="6"/>
        <v>3.7755867670528909E-2</v>
      </c>
      <c r="M9" s="17">
        <f t="shared" si="7"/>
        <v>78</v>
      </c>
      <c r="N9" s="15">
        <f t="shared" si="8"/>
        <v>0.33857580717753755</v>
      </c>
      <c r="O9" s="17">
        <f t="shared" si="9"/>
        <v>18</v>
      </c>
      <c r="P9" s="25">
        <v>224</v>
      </c>
      <c r="Q9" s="14">
        <f t="shared" si="10"/>
        <v>15922</v>
      </c>
      <c r="R9" s="15">
        <f t="shared" si="11"/>
        <v>3.0740377414298311E-3</v>
      </c>
      <c r="S9" s="18">
        <f t="shared" si="12"/>
        <v>3.0740377414298311E-3</v>
      </c>
      <c r="T9" s="17">
        <f t="shared" si="13"/>
        <v>74</v>
      </c>
      <c r="U9" s="14">
        <v>10601</v>
      </c>
      <c r="V9" s="16">
        <f t="shared" si="14"/>
        <v>80</v>
      </c>
      <c r="W9" s="21">
        <f t="shared" si="15"/>
        <v>452</v>
      </c>
      <c r="X9" s="19">
        <v>6</v>
      </c>
      <c r="Y9" s="22">
        <f t="shared" si="16"/>
        <v>-1</v>
      </c>
      <c r="Z9" s="19">
        <f t="shared" si="17"/>
        <v>7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</row>
    <row r="10" spans="1:242" s="1" customFormat="1" ht="27.75" x14ac:dyDescent="0.25">
      <c r="A10" s="13" t="s">
        <v>29</v>
      </c>
      <c r="B10" s="14">
        <v>1072554</v>
      </c>
      <c r="C10" s="23">
        <v>101578</v>
      </c>
      <c r="D10" s="15">
        <f t="shared" si="0"/>
        <v>9.4706653464534191E-2</v>
      </c>
      <c r="E10" s="16">
        <f t="shared" si="1"/>
        <v>58</v>
      </c>
      <c r="F10" s="23">
        <v>87178</v>
      </c>
      <c r="G10" s="15">
        <f t="shared" si="2"/>
        <v>0.85823701982712797</v>
      </c>
      <c r="H10" s="16">
        <f t="shared" si="3"/>
        <v>74</v>
      </c>
      <c r="I10" s="15">
        <f t="shared" si="4"/>
        <v>8.1280756027202361E-2</v>
      </c>
      <c r="J10" s="16">
        <f t="shared" si="5"/>
        <v>76</v>
      </c>
      <c r="K10" s="24">
        <v>32961</v>
      </c>
      <c r="L10" s="15">
        <f t="shared" si="6"/>
        <v>3.0731319821659327E-2</v>
      </c>
      <c r="M10" s="17">
        <f t="shared" si="7"/>
        <v>72</v>
      </c>
      <c r="N10" s="15">
        <f t="shared" si="8"/>
        <v>0.3780885085686756</v>
      </c>
      <c r="O10" s="17">
        <f t="shared" si="9"/>
        <v>29</v>
      </c>
      <c r="P10" s="25">
        <v>49.5</v>
      </c>
      <c r="Q10" s="14">
        <f t="shared" si="10"/>
        <v>21668</v>
      </c>
      <c r="R10" s="15">
        <f t="shared" si="11"/>
        <v>4.1834097337835434E-3</v>
      </c>
      <c r="S10" s="18">
        <f t="shared" si="12"/>
        <v>4.1834097337835434E-3</v>
      </c>
      <c r="T10" s="17">
        <f t="shared" si="13"/>
        <v>63</v>
      </c>
      <c r="U10" s="14">
        <v>9566</v>
      </c>
      <c r="V10" s="16">
        <f t="shared" si="14"/>
        <v>76</v>
      </c>
      <c r="W10" s="21">
        <f t="shared" si="15"/>
        <v>448</v>
      </c>
      <c r="X10" s="19">
        <v>7</v>
      </c>
      <c r="Y10" s="22">
        <f t="shared" si="16"/>
        <v>-1</v>
      </c>
      <c r="Z10" s="19">
        <f t="shared" si="17"/>
        <v>8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</row>
    <row r="11" spans="1:242" s="1" customFormat="1" ht="27.75" x14ac:dyDescent="0.25">
      <c r="A11" s="13" t="s">
        <v>68</v>
      </c>
      <c r="B11" s="14">
        <v>3211405</v>
      </c>
      <c r="C11" s="23">
        <v>316222</v>
      </c>
      <c r="D11" s="15">
        <f t="shared" si="0"/>
        <v>9.8468427370574568E-2</v>
      </c>
      <c r="E11" s="16">
        <f t="shared" si="1"/>
        <v>61</v>
      </c>
      <c r="F11" s="23">
        <v>206273</v>
      </c>
      <c r="G11" s="15">
        <f t="shared" si="2"/>
        <v>0.65230439374869553</v>
      </c>
      <c r="H11" s="16">
        <f t="shared" si="3"/>
        <v>42</v>
      </c>
      <c r="I11" s="15">
        <f t="shared" si="4"/>
        <v>6.4231387819350103E-2</v>
      </c>
      <c r="J11" s="16">
        <f t="shared" si="5"/>
        <v>67</v>
      </c>
      <c r="K11" s="24">
        <v>87816</v>
      </c>
      <c r="L11" s="15">
        <f t="shared" si="6"/>
        <v>2.734504056635647E-2</v>
      </c>
      <c r="M11" s="17">
        <f t="shared" si="7"/>
        <v>67</v>
      </c>
      <c r="N11" s="15">
        <f t="shared" si="8"/>
        <v>0.42572707043578173</v>
      </c>
      <c r="O11" s="17">
        <f t="shared" si="9"/>
        <v>52</v>
      </c>
      <c r="P11" s="25">
        <v>211</v>
      </c>
      <c r="Q11" s="14">
        <f t="shared" si="10"/>
        <v>15220</v>
      </c>
      <c r="R11" s="15">
        <f t="shared" si="11"/>
        <v>2.9385036066173864E-3</v>
      </c>
      <c r="S11" s="18">
        <f t="shared" si="12"/>
        <v>2.9385036066173864E-3</v>
      </c>
      <c r="T11" s="17">
        <f t="shared" si="13"/>
        <v>76</v>
      </c>
      <c r="U11" s="14">
        <v>10843</v>
      </c>
      <c r="V11" s="16">
        <f t="shared" si="14"/>
        <v>81</v>
      </c>
      <c r="W11" s="21">
        <f t="shared" si="15"/>
        <v>446</v>
      </c>
      <c r="X11" s="19">
        <v>14</v>
      </c>
      <c r="Y11" s="22" t="str">
        <f t="shared" si="16"/>
        <v>+5</v>
      </c>
      <c r="Z11" s="19">
        <f t="shared" si="17"/>
        <v>9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</row>
    <row r="12" spans="1:242" s="1" customFormat="1" ht="27.75" x14ac:dyDescent="0.25">
      <c r="A12" s="13" t="s">
        <v>45</v>
      </c>
      <c r="B12" s="14">
        <v>45157</v>
      </c>
      <c r="C12" s="23">
        <v>7166</v>
      </c>
      <c r="D12" s="15">
        <f t="shared" si="0"/>
        <v>0.1586907899107558</v>
      </c>
      <c r="E12" s="16">
        <f t="shared" si="1"/>
        <v>81</v>
      </c>
      <c r="F12" s="23">
        <v>7005</v>
      </c>
      <c r="G12" s="15">
        <f t="shared" si="2"/>
        <v>0.97753279374825564</v>
      </c>
      <c r="H12" s="16">
        <f t="shared" si="3"/>
        <v>83</v>
      </c>
      <c r="I12" s="15">
        <f t="shared" si="4"/>
        <v>0.15512545120357862</v>
      </c>
      <c r="J12" s="16">
        <f t="shared" si="5"/>
        <v>84</v>
      </c>
      <c r="K12" s="24">
        <v>2613</v>
      </c>
      <c r="L12" s="15">
        <f t="shared" si="6"/>
        <v>5.7864782868658239E-2</v>
      </c>
      <c r="M12" s="17">
        <f t="shared" si="7"/>
        <v>84</v>
      </c>
      <c r="N12" s="15">
        <f t="shared" si="8"/>
        <v>0.37301927194860812</v>
      </c>
      <c r="O12" s="17">
        <f t="shared" si="9"/>
        <v>26</v>
      </c>
      <c r="P12" s="26">
        <v>8</v>
      </c>
      <c r="Q12" s="14">
        <f t="shared" si="10"/>
        <v>5645</v>
      </c>
      <c r="R12" s="15">
        <f t="shared" si="11"/>
        <v>1.0898720669747139E-3</v>
      </c>
      <c r="S12" s="18">
        <f t="shared" si="12"/>
        <v>1.0898720669747139E-3</v>
      </c>
      <c r="T12" s="17">
        <f t="shared" si="13"/>
        <v>85</v>
      </c>
      <c r="U12" s="14">
        <v>397</v>
      </c>
      <c r="V12" s="16">
        <f t="shared" si="14"/>
        <v>1</v>
      </c>
      <c r="W12" s="21">
        <f t="shared" si="15"/>
        <v>444</v>
      </c>
      <c r="X12" s="19">
        <v>8</v>
      </c>
      <c r="Y12" s="22">
        <f t="shared" si="16"/>
        <v>-2</v>
      </c>
      <c r="Z12" s="19">
        <f t="shared" si="17"/>
        <v>10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</row>
    <row r="13" spans="1:242" s="1" customFormat="1" ht="27.75" x14ac:dyDescent="0.25">
      <c r="A13" s="13" t="s">
        <v>73</v>
      </c>
      <c r="B13" s="14">
        <v>772485</v>
      </c>
      <c r="C13" s="23">
        <v>76660</v>
      </c>
      <c r="D13" s="15">
        <f t="shared" si="0"/>
        <v>9.9238172909506331E-2</v>
      </c>
      <c r="E13" s="16">
        <f t="shared" si="1"/>
        <v>62</v>
      </c>
      <c r="F13" s="23">
        <v>60690</v>
      </c>
      <c r="G13" s="15">
        <f t="shared" si="2"/>
        <v>0.79167753717714584</v>
      </c>
      <c r="H13" s="16">
        <f t="shared" si="3"/>
        <v>65</v>
      </c>
      <c r="I13" s="15">
        <f t="shared" si="4"/>
        <v>7.8564632322957725E-2</v>
      </c>
      <c r="J13" s="16">
        <f t="shared" si="5"/>
        <v>74</v>
      </c>
      <c r="K13" s="24">
        <v>21347</v>
      </c>
      <c r="L13" s="15">
        <f t="shared" si="6"/>
        <v>2.7634193544211216E-2</v>
      </c>
      <c r="M13" s="17">
        <f t="shared" si="7"/>
        <v>69</v>
      </c>
      <c r="N13" s="15">
        <f t="shared" si="8"/>
        <v>0.35173834239578183</v>
      </c>
      <c r="O13" s="17">
        <f t="shared" si="9"/>
        <v>23</v>
      </c>
      <c r="P13" s="25">
        <v>65.25</v>
      </c>
      <c r="Q13" s="14">
        <f t="shared" si="10"/>
        <v>11839</v>
      </c>
      <c r="R13" s="15">
        <f t="shared" si="11"/>
        <v>2.2857387778412114E-3</v>
      </c>
      <c r="S13" s="18">
        <f t="shared" si="12"/>
        <v>2.2857387778412114E-3</v>
      </c>
      <c r="T13" s="17">
        <f t="shared" si="13"/>
        <v>81</v>
      </c>
      <c r="U13" s="14">
        <v>7856</v>
      </c>
      <c r="V13" s="16">
        <f t="shared" si="14"/>
        <v>69</v>
      </c>
      <c r="W13" s="21">
        <f t="shared" si="15"/>
        <v>443</v>
      </c>
      <c r="X13" s="19">
        <v>11</v>
      </c>
      <c r="Y13" s="22">
        <f t="shared" si="16"/>
        <v>0</v>
      </c>
      <c r="Z13" s="19">
        <f t="shared" si="17"/>
        <v>11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</row>
    <row r="14" spans="1:242" s="1" customFormat="1" ht="27.75" x14ac:dyDescent="0.25">
      <c r="A14" s="13" t="s">
        <v>27</v>
      </c>
      <c r="B14" s="14">
        <v>595859</v>
      </c>
      <c r="C14" s="23">
        <v>69402</v>
      </c>
      <c r="D14" s="15">
        <f t="shared" si="0"/>
        <v>0.11647386378321045</v>
      </c>
      <c r="E14" s="16">
        <f t="shared" si="1"/>
        <v>68</v>
      </c>
      <c r="F14" s="23">
        <v>45564</v>
      </c>
      <c r="G14" s="15">
        <f t="shared" si="2"/>
        <v>0.65652286677617355</v>
      </c>
      <c r="H14" s="16">
        <f t="shared" si="3"/>
        <v>43</v>
      </c>
      <c r="I14" s="15">
        <f t="shared" si="4"/>
        <v>7.646775495545087E-2</v>
      </c>
      <c r="J14" s="16">
        <f t="shared" si="5"/>
        <v>71</v>
      </c>
      <c r="K14" s="24">
        <v>22531</v>
      </c>
      <c r="L14" s="15">
        <f t="shared" si="6"/>
        <v>3.7812636882215422E-2</v>
      </c>
      <c r="M14" s="17">
        <f t="shared" si="7"/>
        <v>79</v>
      </c>
      <c r="N14" s="15">
        <f t="shared" si="8"/>
        <v>0.49449126503379859</v>
      </c>
      <c r="O14" s="17">
        <f t="shared" si="9"/>
        <v>71</v>
      </c>
      <c r="P14" s="25">
        <v>35</v>
      </c>
      <c r="Q14" s="14">
        <f t="shared" si="10"/>
        <v>17025</v>
      </c>
      <c r="R14" s="15">
        <f t="shared" si="11"/>
        <v>3.2869923720539426E-3</v>
      </c>
      <c r="S14" s="18">
        <f t="shared" si="12"/>
        <v>3.2869923720539426E-3</v>
      </c>
      <c r="T14" s="17">
        <f t="shared" si="13"/>
        <v>72</v>
      </c>
      <c r="U14" s="14">
        <v>4117</v>
      </c>
      <c r="V14" s="16">
        <f t="shared" si="14"/>
        <v>38</v>
      </c>
      <c r="W14" s="21">
        <f t="shared" si="15"/>
        <v>442</v>
      </c>
      <c r="X14" s="19">
        <v>9</v>
      </c>
      <c r="Y14" s="22">
        <f t="shared" si="16"/>
        <v>-3</v>
      </c>
      <c r="Z14" s="19">
        <f t="shared" si="17"/>
        <v>12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1:242" s="1" customFormat="1" ht="27.75" x14ac:dyDescent="0.25">
      <c r="A15" s="13" t="s">
        <v>77</v>
      </c>
      <c r="B15" s="14">
        <v>594802</v>
      </c>
      <c r="C15" s="23">
        <v>62396</v>
      </c>
      <c r="D15" s="15">
        <f t="shared" si="0"/>
        <v>0.10490213550055312</v>
      </c>
      <c r="E15" s="16">
        <f t="shared" si="1"/>
        <v>64</v>
      </c>
      <c r="F15" s="23">
        <v>45824</v>
      </c>
      <c r="G15" s="15">
        <f t="shared" si="2"/>
        <v>0.73440605166997885</v>
      </c>
      <c r="H15" s="16">
        <f t="shared" si="3"/>
        <v>57</v>
      </c>
      <c r="I15" s="15">
        <f t="shared" si="4"/>
        <v>7.7040763144710339E-2</v>
      </c>
      <c r="J15" s="16">
        <f t="shared" si="5"/>
        <v>72</v>
      </c>
      <c r="K15" s="24">
        <v>18560</v>
      </c>
      <c r="L15" s="15">
        <f t="shared" si="6"/>
        <v>3.1203661050231844E-2</v>
      </c>
      <c r="M15" s="17">
        <f t="shared" si="7"/>
        <v>74</v>
      </c>
      <c r="N15" s="15">
        <f t="shared" si="8"/>
        <v>0.40502793296089384</v>
      </c>
      <c r="O15" s="17">
        <f t="shared" si="9"/>
        <v>42</v>
      </c>
      <c r="P15" s="25">
        <v>33</v>
      </c>
      <c r="Q15" s="14">
        <f t="shared" si="10"/>
        <v>18025</v>
      </c>
      <c r="R15" s="15">
        <f t="shared" si="11"/>
        <v>3.4800609401628379E-3</v>
      </c>
      <c r="S15" s="18">
        <f t="shared" si="12"/>
        <v>3.4800609401628379E-3</v>
      </c>
      <c r="T15" s="17">
        <f t="shared" si="13"/>
        <v>70</v>
      </c>
      <c r="U15" s="14">
        <v>4266</v>
      </c>
      <c r="V15" s="16">
        <f t="shared" si="14"/>
        <v>42</v>
      </c>
      <c r="W15" s="21">
        <f t="shared" si="15"/>
        <v>421</v>
      </c>
      <c r="X15" s="19">
        <v>12</v>
      </c>
      <c r="Y15" s="22">
        <f t="shared" si="16"/>
        <v>-1</v>
      </c>
      <c r="Z15" s="19">
        <f t="shared" si="17"/>
        <v>13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s="1" customFormat="1" ht="27.75" x14ac:dyDescent="0.25">
      <c r="A16" s="13" t="s">
        <v>109</v>
      </c>
      <c r="B16" s="14">
        <v>2490916</v>
      </c>
      <c r="C16" s="23">
        <v>313021</v>
      </c>
      <c r="D16" s="15">
        <f t="shared" si="0"/>
        <v>0.12566501640360414</v>
      </c>
      <c r="E16" s="16">
        <f t="shared" si="1"/>
        <v>73</v>
      </c>
      <c r="F16" s="23">
        <v>156913</v>
      </c>
      <c r="G16" s="15">
        <f t="shared" si="2"/>
        <v>0.50128585622050914</v>
      </c>
      <c r="H16" s="16">
        <f t="shared" si="3"/>
        <v>19</v>
      </c>
      <c r="I16" s="15">
        <f t="shared" si="4"/>
        <v>6.2994095344845027E-2</v>
      </c>
      <c r="J16" s="16">
        <f t="shared" si="5"/>
        <v>65</v>
      </c>
      <c r="K16" s="24">
        <v>75714</v>
      </c>
      <c r="L16" s="15">
        <f t="shared" si="6"/>
        <v>3.0396047076657745E-2</v>
      </c>
      <c r="M16" s="17">
        <f t="shared" si="7"/>
        <v>71</v>
      </c>
      <c r="N16" s="15">
        <f t="shared" si="8"/>
        <v>0.48252216196236131</v>
      </c>
      <c r="O16" s="17">
        <f t="shared" si="9"/>
        <v>69</v>
      </c>
      <c r="P16" s="25">
        <v>132</v>
      </c>
      <c r="Q16" s="14">
        <f t="shared" si="10"/>
        <v>18871</v>
      </c>
      <c r="R16" s="15">
        <f t="shared" si="11"/>
        <v>3.6433969487829634E-3</v>
      </c>
      <c r="S16" s="18">
        <f t="shared" si="12"/>
        <v>3.6433969487829634E-3</v>
      </c>
      <c r="T16" s="17">
        <f t="shared" si="13"/>
        <v>69</v>
      </c>
      <c r="U16" s="14">
        <v>5092</v>
      </c>
      <c r="V16" s="16">
        <f t="shared" si="14"/>
        <v>55</v>
      </c>
      <c r="W16" s="21">
        <f t="shared" si="15"/>
        <v>421</v>
      </c>
      <c r="X16" s="19">
        <v>17</v>
      </c>
      <c r="Y16" s="22" t="str">
        <f t="shared" si="16"/>
        <v>+4</v>
      </c>
      <c r="Z16" s="19">
        <f t="shared" si="17"/>
        <v>13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16384" s="1" customFormat="1" ht="27.75" x14ac:dyDescent="0.25">
      <c r="A17" s="13" t="s">
        <v>104</v>
      </c>
      <c r="B17" s="14">
        <v>1495203</v>
      </c>
      <c r="C17" s="23">
        <v>174086</v>
      </c>
      <c r="D17" s="15">
        <f t="shared" si="0"/>
        <v>0.11642967543537566</v>
      </c>
      <c r="E17" s="16">
        <f t="shared" si="1"/>
        <v>67</v>
      </c>
      <c r="F17" s="23">
        <v>121417</v>
      </c>
      <c r="G17" s="15">
        <f t="shared" si="2"/>
        <v>0.69745413186585936</v>
      </c>
      <c r="H17" s="16">
        <f t="shared" si="3"/>
        <v>53</v>
      </c>
      <c r="I17" s="15">
        <f t="shared" si="4"/>
        <v>8.1204358204203714E-2</v>
      </c>
      <c r="J17" s="16">
        <f t="shared" si="5"/>
        <v>75</v>
      </c>
      <c r="K17" s="24">
        <v>38791</v>
      </c>
      <c r="L17" s="15">
        <f t="shared" si="6"/>
        <v>2.5943634409508275E-2</v>
      </c>
      <c r="M17" s="17">
        <f t="shared" si="7"/>
        <v>66</v>
      </c>
      <c r="N17" s="15">
        <f t="shared" si="8"/>
        <v>0.31948573922926771</v>
      </c>
      <c r="O17" s="17">
        <f t="shared" si="9"/>
        <v>13</v>
      </c>
      <c r="P17" s="25">
        <v>66</v>
      </c>
      <c r="Q17" s="14">
        <f t="shared" si="10"/>
        <v>22655</v>
      </c>
      <c r="R17" s="15">
        <f t="shared" si="11"/>
        <v>4.3739684105070231E-3</v>
      </c>
      <c r="S17" s="18">
        <f t="shared" si="12"/>
        <v>4.3739684105070231E-3</v>
      </c>
      <c r="T17" s="17">
        <f t="shared" si="13"/>
        <v>62</v>
      </c>
      <c r="U17" s="14">
        <v>15651</v>
      </c>
      <c r="V17" s="16">
        <f t="shared" si="14"/>
        <v>83</v>
      </c>
      <c r="W17" s="21">
        <f t="shared" si="15"/>
        <v>419</v>
      </c>
      <c r="X17" s="19">
        <v>15</v>
      </c>
      <c r="Y17" s="22">
        <f t="shared" si="16"/>
        <v>0</v>
      </c>
      <c r="Z17" s="19">
        <f t="shared" si="17"/>
        <v>15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1:16384" s="1" customFormat="1" ht="27.75" x14ac:dyDescent="0.25">
      <c r="A18" s="13" t="s">
        <v>26</v>
      </c>
      <c r="B18" s="14">
        <v>940901</v>
      </c>
      <c r="C18" s="23">
        <v>112280</v>
      </c>
      <c r="D18" s="15">
        <f t="shared" si="0"/>
        <v>0.11933242710975969</v>
      </c>
      <c r="E18" s="16">
        <f t="shared" si="1"/>
        <v>71</v>
      </c>
      <c r="F18" s="23">
        <v>84264</v>
      </c>
      <c r="G18" s="15">
        <f t="shared" si="2"/>
        <v>0.75048094050587821</v>
      </c>
      <c r="H18" s="16">
        <f t="shared" si="3"/>
        <v>58</v>
      </c>
      <c r="I18" s="15">
        <f t="shared" si="4"/>
        <v>8.9556712130181598E-2</v>
      </c>
      <c r="J18" s="16">
        <f t="shared" si="5"/>
        <v>77</v>
      </c>
      <c r="K18" s="24">
        <v>30150</v>
      </c>
      <c r="L18" s="15">
        <f t="shared" si="6"/>
        <v>3.2043753806192149E-2</v>
      </c>
      <c r="M18" s="17">
        <f t="shared" si="7"/>
        <v>75</v>
      </c>
      <c r="N18" s="15">
        <f t="shared" si="8"/>
        <v>0.35780404443178582</v>
      </c>
      <c r="O18" s="17">
        <f t="shared" si="9"/>
        <v>24</v>
      </c>
      <c r="P18" s="25">
        <v>41.5</v>
      </c>
      <c r="Q18" s="14">
        <f t="shared" si="10"/>
        <v>22673</v>
      </c>
      <c r="R18" s="15">
        <f t="shared" si="11"/>
        <v>4.3774436447329831E-3</v>
      </c>
      <c r="S18" s="18">
        <f t="shared" si="12"/>
        <v>4.3774436447329831E-3</v>
      </c>
      <c r="T18" s="17">
        <f t="shared" si="13"/>
        <v>61</v>
      </c>
      <c r="U18" s="14">
        <v>4849</v>
      </c>
      <c r="V18" s="16">
        <f t="shared" si="14"/>
        <v>52</v>
      </c>
      <c r="W18" s="21">
        <f t="shared" si="15"/>
        <v>418</v>
      </c>
      <c r="X18" s="19">
        <v>20</v>
      </c>
      <c r="Y18" s="22" t="str">
        <f t="shared" si="16"/>
        <v>+4</v>
      </c>
      <c r="Z18" s="19">
        <f t="shared" si="17"/>
        <v>16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16384" s="1" customFormat="1" ht="27.75" x14ac:dyDescent="0.25">
      <c r="A19" s="13" t="s">
        <v>44</v>
      </c>
      <c r="B19" s="14">
        <v>1220806</v>
      </c>
      <c r="C19" s="23">
        <v>92254</v>
      </c>
      <c r="D19" s="15">
        <f t="shared" si="0"/>
        <v>7.5568108282560872E-2</v>
      </c>
      <c r="E19" s="16">
        <f t="shared" si="1"/>
        <v>49</v>
      </c>
      <c r="F19" s="23">
        <v>73863</v>
      </c>
      <c r="G19" s="15">
        <f t="shared" si="2"/>
        <v>0.80064821037570189</v>
      </c>
      <c r="H19" s="16">
        <f t="shared" si="3"/>
        <v>66</v>
      </c>
      <c r="I19" s="15">
        <f t="shared" si="4"/>
        <v>6.0503470657909612E-2</v>
      </c>
      <c r="J19" s="16">
        <f t="shared" si="5"/>
        <v>64</v>
      </c>
      <c r="K19" s="24">
        <v>37705</v>
      </c>
      <c r="L19" s="15">
        <f t="shared" si="6"/>
        <v>3.0885333132373204E-2</v>
      </c>
      <c r="M19" s="17">
        <f t="shared" si="7"/>
        <v>73</v>
      </c>
      <c r="N19" s="15">
        <f t="shared" si="8"/>
        <v>0.51047209022108497</v>
      </c>
      <c r="O19" s="17">
        <f t="shared" si="9"/>
        <v>77</v>
      </c>
      <c r="P19" s="25">
        <v>25</v>
      </c>
      <c r="Q19" s="14">
        <f t="shared" si="10"/>
        <v>48833</v>
      </c>
      <c r="R19" s="15">
        <f t="shared" si="11"/>
        <v>9.4281173864616853E-3</v>
      </c>
      <c r="S19" s="18">
        <f t="shared" si="12"/>
        <v>9.4281173864616853E-3</v>
      </c>
      <c r="T19" s="17">
        <f t="shared" si="13"/>
        <v>32</v>
      </c>
      <c r="U19" s="14">
        <v>5319</v>
      </c>
      <c r="V19" s="16">
        <f t="shared" si="14"/>
        <v>56</v>
      </c>
      <c r="W19" s="21">
        <f t="shared" si="15"/>
        <v>417</v>
      </c>
      <c r="X19" s="19">
        <v>15</v>
      </c>
      <c r="Y19" s="22">
        <f t="shared" si="16"/>
        <v>-2</v>
      </c>
      <c r="Z19" s="19">
        <f t="shared" si="17"/>
        <v>17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1:16384" s="1" customFormat="1" ht="27.75" x14ac:dyDescent="0.25">
      <c r="A20" s="13" t="s">
        <v>32</v>
      </c>
      <c r="B20" s="14">
        <v>1048600</v>
      </c>
      <c r="C20" s="23">
        <v>66554</v>
      </c>
      <c r="D20" s="15">
        <f t="shared" si="0"/>
        <v>6.3469387755102039E-2</v>
      </c>
      <c r="E20" s="16">
        <f t="shared" si="1"/>
        <v>44</v>
      </c>
      <c r="F20" s="23">
        <v>41656</v>
      </c>
      <c r="G20" s="15">
        <f t="shared" si="2"/>
        <v>0.62589776722661294</v>
      </c>
      <c r="H20" s="16">
        <f t="shared" si="3"/>
        <v>38</v>
      </c>
      <c r="I20" s="15">
        <f t="shared" si="4"/>
        <v>3.9725348083158495E-2</v>
      </c>
      <c r="J20" s="16">
        <f t="shared" si="5"/>
        <v>43</v>
      </c>
      <c r="K20" s="24">
        <v>20612</v>
      </c>
      <c r="L20" s="15">
        <f t="shared" si="6"/>
        <v>1.9656685103948121E-2</v>
      </c>
      <c r="M20" s="17">
        <f t="shared" si="7"/>
        <v>58</v>
      </c>
      <c r="N20" s="15">
        <f t="shared" si="8"/>
        <v>0.4948146725561744</v>
      </c>
      <c r="O20" s="17">
        <f t="shared" si="9"/>
        <v>72</v>
      </c>
      <c r="P20" s="25">
        <v>148</v>
      </c>
      <c r="Q20" s="14">
        <f t="shared" si="10"/>
        <v>7086</v>
      </c>
      <c r="R20" s="15">
        <f t="shared" si="11"/>
        <v>1.3680838736196321E-3</v>
      </c>
      <c r="S20" s="18">
        <f t="shared" si="12"/>
        <v>1.3680838736196321E-3</v>
      </c>
      <c r="T20" s="17">
        <f t="shared" si="13"/>
        <v>84</v>
      </c>
      <c r="U20" s="14">
        <v>6910</v>
      </c>
      <c r="V20" s="16">
        <f t="shared" si="14"/>
        <v>64</v>
      </c>
      <c r="W20" s="21">
        <f t="shared" si="15"/>
        <v>403</v>
      </c>
      <c r="X20" s="19">
        <v>13</v>
      </c>
      <c r="Y20" s="22">
        <f t="shared" si="16"/>
        <v>-5</v>
      </c>
      <c r="Z20" s="19">
        <f t="shared" si="17"/>
        <v>18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</row>
    <row r="21" spans="1:16384" s="1" customFormat="1" ht="27.75" x14ac:dyDescent="0.25">
      <c r="A21" s="13" t="s">
        <v>76</v>
      </c>
      <c r="B21" s="14">
        <v>563626</v>
      </c>
      <c r="C21" s="23">
        <v>65753</v>
      </c>
      <c r="D21" s="15">
        <f t="shared" si="0"/>
        <v>0.11666069343855677</v>
      </c>
      <c r="E21" s="16">
        <f t="shared" si="1"/>
        <v>69</v>
      </c>
      <c r="F21" s="23">
        <v>35722</v>
      </c>
      <c r="G21" s="15">
        <f t="shared" si="2"/>
        <v>0.5432755919881983</v>
      </c>
      <c r="H21" s="16">
        <f t="shared" si="3"/>
        <v>25</v>
      </c>
      <c r="I21" s="15">
        <f t="shared" si="4"/>
        <v>6.3378907289585645E-2</v>
      </c>
      <c r="J21" s="16">
        <f t="shared" si="5"/>
        <v>66</v>
      </c>
      <c r="K21" s="24">
        <v>16393</v>
      </c>
      <c r="L21" s="15">
        <f t="shared" si="6"/>
        <v>2.9084889625389885E-2</v>
      </c>
      <c r="M21" s="17">
        <f t="shared" si="7"/>
        <v>70</v>
      </c>
      <c r="N21" s="15">
        <f t="shared" si="8"/>
        <v>0.4589048765466659</v>
      </c>
      <c r="O21" s="17">
        <f t="shared" si="9"/>
        <v>63</v>
      </c>
      <c r="P21" s="25">
        <v>28.5</v>
      </c>
      <c r="Q21" s="14">
        <f t="shared" si="10"/>
        <v>19777</v>
      </c>
      <c r="R21" s="15">
        <f t="shared" si="11"/>
        <v>3.8183170714896223E-3</v>
      </c>
      <c r="S21" s="18">
        <f t="shared" si="12"/>
        <v>3.8183170714896223E-3</v>
      </c>
      <c r="T21" s="17">
        <f t="shared" si="13"/>
        <v>66</v>
      </c>
      <c r="U21" s="14">
        <v>4197</v>
      </c>
      <c r="V21" s="16">
        <f t="shared" si="14"/>
        <v>41</v>
      </c>
      <c r="W21" s="21">
        <f t="shared" si="15"/>
        <v>400</v>
      </c>
      <c r="X21" s="19">
        <v>17</v>
      </c>
      <c r="Y21" s="22">
        <f t="shared" si="16"/>
        <v>-2</v>
      </c>
      <c r="Z21" s="19">
        <f t="shared" si="17"/>
        <v>19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</row>
    <row r="22" spans="1:16384" s="1" customFormat="1" ht="27.75" x14ac:dyDescent="0.25">
      <c r="A22" s="13" t="s">
        <v>25</v>
      </c>
      <c r="B22" s="14">
        <v>947819</v>
      </c>
      <c r="C22" s="23">
        <v>78620</v>
      </c>
      <c r="D22" s="15">
        <f t="shared" si="0"/>
        <v>8.2948326631983538E-2</v>
      </c>
      <c r="E22" s="16">
        <f t="shared" si="1"/>
        <v>52</v>
      </c>
      <c r="F22" s="23">
        <v>56075</v>
      </c>
      <c r="G22" s="15">
        <f t="shared" si="2"/>
        <v>0.71324090562197917</v>
      </c>
      <c r="H22" s="16">
        <f t="shared" si="3"/>
        <v>55</v>
      </c>
      <c r="I22" s="15">
        <f t="shared" si="4"/>
        <v>5.9162139606823663E-2</v>
      </c>
      <c r="J22" s="16">
        <f t="shared" si="5"/>
        <v>62</v>
      </c>
      <c r="K22" s="24">
        <v>19221</v>
      </c>
      <c r="L22" s="15">
        <f t="shared" si="6"/>
        <v>2.0279188326041152E-2</v>
      </c>
      <c r="M22" s="17">
        <f t="shared" si="7"/>
        <v>59</v>
      </c>
      <c r="N22" s="15">
        <f t="shared" si="8"/>
        <v>0.34277307177886757</v>
      </c>
      <c r="O22" s="17">
        <f t="shared" si="9"/>
        <v>21</v>
      </c>
      <c r="P22" s="25">
        <v>47</v>
      </c>
      <c r="Q22" s="14">
        <f t="shared" si="10"/>
        <v>20167</v>
      </c>
      <c r="R22" s="15">
        <f t="shared" si="11"/>
        <v>3.8936138130520916E-3</v>
      </c>
      <c r="S22" s="18">
        <f t="shared" si="12"/>
        <v>3.8936138130520916E-3</v>
      </c>
      <c r="T22" s="17">
        <f t="shared" si="13"/>
        <v>64</v>
      </c>
      <c r="U22" s="14">
        <v>7660</v>
      </c>
      <c r="V22" s="16">
        <f t="shared" si="14"/>
        <v>67</v>
      </c>
      <c r="W22" s="21">
        <f t="shared" si="15"/>
        <v>380</v>
      </c>
      <c r="X22" s="19">
        <v>20</v>
      </c>
      <c r="Y22" s="22">
        <f t="shared" si="16"/>
        <v>0</v>
      </c>
      <c r="Z22" s="19">
        <f t="shared" si="17"/>
        <v>20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</row>
    <row r="23" spans="1:16384" s="1" customFormat="1" ht="27.75" x14ac:dyDescent="0.25">
      <c r="A23" s="13" t="s">
        <v>103</v>
      </c>
      <c r="B23" s="14">
        <v>485694</v>
      </c>
      <c r="C23" s="23">
        <v>69705</v>
      </c>
      <c r="D23" s="15">
        <f t="shared" si="0"/>
        <v>0.1435162880332061</v>
      </c>
      <c r="E23" s="16">
        <f t="shared" si="1"/>
        <v>79</v>
      </c>
      <c r="F23" s="23">
        <v>44353</v>
      </c>
      <c r="G23" s="15">
        <f t="shared" si="2"/>
        <v>0.63629581809052438</v>
      </c>
      <c r="H23" s="16">
        <f t="shared" si="3"/>
        <v>41</v>
      </c>
      <c r="I23" s="15">
        <f t="shared" si="4"/>
        <v>9.1318813903404197E-2</v>
      </c>
      <c r="J23" s="16">
        <f t="shared" si="5"/>
        <v>78</v>
      </c>
      <c r="K23" s="24">
        <v>13324</v>
      </c>
      <c r="L23" s="15">
        <f t="shared" si="6"/>
        <v>2.7432910433318098E-2</v>
      </c>
      <c r="M23" s="17">
        <f t="shared" si="7"/>
        <v>68</v>
      </c>
      <c r="N23" s="15">
        <f t="shared" si="8"/>
        <v>0.30040808964444343</v>
      </c>
      <c r="O23" s="17">
        <f t="shared" si="9"/>
        <v>9</v>
      </c>
      <c r="P23" s="25">
        <v>20</v>
      </c>
      <c r="Q23" s="14">
        <f t="shared" si="10"/>
        <v>24285</v>
      </c>
      <c r="R23" s="15">
        <f t="shared" si="11"/>
        <v>4.6886701765245222E-3</v>
      </c>
      <c r="S23" s="18">
        <f t="shared" si="12"/>
        <v>4.6886701765245222E-3</v>
      </c>
      <c r="T23" s="17">
        <f t="shared" si="13"/>
        <v>58</v>
      </c>
      <c r="U23" s="14">
        <v>4351</v>
      </c>
      <c r="V23" s="16">
        <f t="shared" si="14"/>
        <v>43</v>
      </c>
      <c r="W23" s="21">
        <f t="shared" si="15"/>
        <v>376</v>
      </c>
      <c r="X23" s="19">
        <v>24</v>
      </c>
      <c r="Y23" s="22" t="str">
        <f t="shared" si="16"/>
        <v>+3</v>
      </c>
      <c r="Z23" s="19">
        <f t="shared" si="17"/>
        <v>21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16384" s="1" customFormat="1" ht="27.75" x14ac:dyDescent="0.25">
      <c r="A24" s="13" t="s">
        <v>66</v>
      </c>
      <c r="B24" s="14">
        <v>3966084</v>
      </c>
      <c r="C24" s="23">
        <v>167807</v>
      </c>
      <c r="D24" s="15">
        <f t="shared" si="0"/>
        <v>4.2310500735738325E-2</v>
      </c>
      <c r="E24" s="16">
        <f t="shared" si="1"/>
        <v>21</v>
      </c>
      <c r="F24" s="23">
        <v>159430</v>
      </c>
      <c r="G24" s="15">
        <f t="shared" si="2"/>
        <v>0.95007955568003721</v>
      </c>
      <c r="H24" s="16">
        <f t="shared" si="3"/>
        <v>81</v>
      </c>
      <c r="I24" s="15">
        <f t="shared" si="4"/>
        <v>4.0198341739610156E-2</v>
      </c>
      <c r="J24" s="16">
        <f t="shared" si="5"/>
        <v>44</v>
      </c>
      <c r="K24" s="24">
        <v>60987</v>
      </c>
      <c r="L24" s="15">
        <f t="shared" si="6"/>
        <v>1.5377132708233109E-2</v>
      </c>
      <c r="M24" s="17">
        <f t="shared" si="7"/>
        <v>44</v>
      </c>
      <c r="N24" s="15">
        <f t="shared" si="8"/>
        <v>0.38253151853478018</v>
      </c>
      <c r="O24" s="17">
        <f t="shared" si="9"/>
        <v>33</v>
      </c>
      <c r="P24" s="25">
        <v>276</v>
      </c>
      <c r="Q24" s="14">
        <f t="shared" si="10"/>
        <v>14370</v>
      </c>
      <c r="R24" s="15">
        <f t="shared" si="11"/>
        <v>2.7743953237248254E-3</v>
      </c>
      <c r="S24" s="18">
        <f t="shared" si="12"/>
        <v>2.7743953237248254E-3</v>
      </c>
      <c r="T24" s="17">
        <f t="shared" si="13"/>
        <v>77</v>
      </c>
      <c r="U24" s="14">
        <v>8255</v>
      </c>
      <c r="V24" s="16">
        <f t="shared" si="14"/>
        <v>70</v>
      </c>
      <c r="W24" s="21">
        <f t="shared" si="15"/>
        <v>370</v>
      </c>
      <c r="X24" s="19">
        <v>27</v>
      </c>
      <c r="Y24" s="22" t="str">
        <f t="shared" si="16"/>
        <v>+5</v>
      </c>
      <c r="Z24" s="19">
        <f t="shared" si="17"/>
        <v>22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</row>
    <row r="25" spans="1:16384" s="1" customFormat="1" ht="27.75" x14ac:dyDescent="0.25">
      <c r="A25" s="13" t="s">
        <v>82</v>
      </c>
      <c r="B25" s="14">
        <v>4956056</v>
      </c>
      <c r="C25" s="23">
        <v>271369</v>
      </c>
      <c r="D25" s="15">
        <f t="shared" si="0"/>
        <v>5.4755031016598683E-2</v>
      </c>
      <c r="E25" s="16">
        <f t="shared" si="1"/>
        <v>38</v>
      </c>
      <c r="F25" s="23">
        <v>213405</v>
      </c>
      <c r="G25" s="15">
        <f t="shared" si="2"/>
        <v>0.78640154181207134</v>
      </c>
      <c r="H25" s="16">
        <f t="shared" si="3"/>
        <v>63</v>
      </c>
      <c r="I25" s="15">
        <f t="shared" si="4"/>
        <v>4.3059440813420995E-2</v>
      </c>
      <c r="J25" s="16">
        <f t="shared" si="5"/>
        <v>49</v>
      </c>
      <c r="K25" s="24">
        <v>96812</v>
      </c>
      <c r="L25" s="15">
        <f t="shared" si="6"/>
        <v>1.9534081132255163E-2</v>
      </c>
      <c r="M25" s="17">
        <f t="shared" si="7"/>
        <v>57</v>
      </c>
      <c r="N25" s="15">
        <f t="shared" si="8"/>
        <v>0.45365385065954406</v>
      </c>
      <c r="O25" s="17">
        <f t="shared" si="9"/>
        <v>61</v>
      </c>
      <c r="P25" s="25">
        <v>58</v>
      </c>
      <c r="Q25" s="14">
        <f t="shared" si="10"/>
        <v>85450</v>
      </c>
      <c r="R25" s="15">
        <f t="shared" si="11"/>
        <v>1.6497709144905105E-2</v>
      </c>
      <c r="S25" s="18">
        <f t="shared" si="12"/>
        <v>1.6497709144905105E-2</v>
      </c>
      <c r="T25" s="17">
        <f t="shared" si="13"/>
        <v>15</v>
      </c>
      <c r="U25" s="14">
        <v>12089</v>
      </c>
      <c r="V25" s="16">
        <f t="shared" si="14"/>
        <v>82</v>
      </c>
      <c r="W25" s="21">
        <f t="shared" si="15"/>
        <v>365</v>
      </c>
      <c r="X25" s="19">
        <v>22</v>
      </c>
      <c r="Y25" s="22">
        <f t="shared" si="16"/>
        <v>-1</v>
      </c>
      <c r="Z25" s="19">
        <f t="shared" si="17"/>
        <v>23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spans="1:16384" s="1" customFormat="1" ht="27.75" x14ac:dyDescent="0.25">
      <c r="A26" s="13" t="s">
        <v>0</v>
      </c>
      <c r="B26" s="14">
        <v>790699</v>
      </c>
      <c r="C26" s="23">
        <v>74844</v>
      </c>
      <c r="D26" s="15">
        <f t="shared" si="0"/>
        <v>9.4655488371681265E-2</v>
      </c>
      <c r="E26" s="16">
        <f t="shared" si="1"/>
        <v>57</v>
      </c>
      <c r="F26" s="23">
        <v>52116</v>
      </c>
      <c r="G26" s="15">
        <f t="shared" si="2"/>
        <v>0.69632836299502965</v>
      </c>
      <c r="H26" s="16">
        <f t="shared" si="3"/>
        <v>52</v>
      </c>
      <c r="I26" s="15">
        <f t="shared" si="4"/>
        <v>6.591130126634788E-2</v>
      </c>
      <c r="J26" s="16">
        <f t="shared" si="5"/>
        <v>68</v>
      </c>
      <c r="K26" s="24">
        <v>28321</v>
      </c>
      <c r="L26" s="15">
        <f t="shared" si="6"/>
        <v>3.5817675246838557E-2</v>
      </c>
      <c r="M26" s="17">
        <f t="shared" si="7"/>
        <v>77</v>
      </c>
      <c r="N26" s="15">
        <f t="shared" si="8"/>
        <v>0.54342236549236322</v>
      </c>
      <c r="O26" s="17">
        <f t="shared" si="9"/>
        <v>80</v>
      </c>
      <c r="P26" s="25">
        <v>10</v>
      </c>
      <c r="Q26" s="14">
        <f t="shared" si="10"/>
        <v>79070</v>
      </c>
      <c r="R26" s="15">
        <f t="shared" si="11"/>
        <v>1.5265931680370352E-2</v>
      </c>
      <c r="S26" s="18">
        <f t="shared" si="12"/>
        <v>1.5265931680370352E-2</v>
      </c>
      <c r="T26" s="17">
        <f t="shared" si="13"/>
        <v>17</v>
      </c>
      <c r="U26" s="14">
        <v>789</v>
      </c>
      <c r="V26" s="16">
        <f t="shared" si="14"/>
        <v>10</v>
      </c>
      <c r="W26" s="21">
        <f t="shared" si="15"/>
        <v>361</v>
      </c>
      <c r="X26" s="19">
        <v>19</v>
      </c>
      <c r="Y26" s="22">
        <f t="shared" si="16"/>
        <v>-5</v>
      </c>
      <c r="Z26" s="19">
        <f t="shared" si="17"/>
        <v>24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1:16384" s="1" customFormat="1" ht="27.75" x14ac:dyDescent="0.25">
      <c r="A27" s="20" t="s">
        <v>60</v>
      </c>
      <c r="B27" s="14">
        <v>3928820</v>
      </c>
      <c r="C27" s="23">
        <v>276353</v>
      </c>
      <c r="D27" s="15">
        <f t="shared" si="0"/>
        <v>7.0339949399565269E-2</v>
      </c>
      <c r="E27" s="16">
        <f t="shared" si="1"/>
        <v>48</v>
      </c>
      <c r="F27" s="23">
        <v>163457</v>
      </c>
      <c r="G27" s="15">
        <f t="shared" si="2"/>
        <v>0.5914790141594265</v>
      </c>
      <c r="H27" s="16">
        <f t="shared" si="3"/>
        <v>32</v>
      </c>
      <c r="I27" s="15">
        <f t="shared" si="4"/>
        <v>4.1604603926878807E-2</v>
      </c>
      <c r="J27" s="16">
        <f t="shared" si="5"/>
        <v>47</v>
      </c>
      <c r="K27" s="24">
        <v>65663</v>
      </c>
      <c r="L27" s="15">
        <f t="shared" si="6"/>
        <v>1.6713160694559689E-2</v>
      </c>
      <c r="M27" s="17">
        <f t="shared" si="7"/>
        <v>49</v>
      </c>
      <c r="N27" s="15">
        <f t="shared" si="8"/>
        <v>0.40171421230048271</v>
      </c>
      <c r="O27" s="17">
        <f t="shared" si="9"/>
        <v>41</v>
      </c>
      <c r="P27" s="25">
        <v>197</v>
      </c>
      <c r="Q27" s="14">
        <f t="shared" si="10"/>
        <v>19944</v>
      </c>
      <c r="R27" s="15">
        <f t="shared" si="11"/>
        <v>3.850559522363808E-3</v>
      </c>
      <c r="S27" s="18">
        <f t="shared" si="12"/>
        <v>3.850559522363808E-3</v>
      </c>
      <c r="T27" s="17">
        <f t="shared" si="13"/>
        <v>65</v>
      </c>
      <c r="U27" s="14">
        <v>9158</v>
      </c>
      <c r="V27" s="16">
        <f t="shared" si="14"/>
        <v>75</v>
      </c>
      <c r="W27" s="21">
        <f t="shared" si="15"/>
        <v>357</v>
      </c>
      <c r="X27" s="19">
        <v>26</v>
      </c>
      <c r="Y27" s="22" t="str">
        <f t="shared" si="16"/>
        <v>+1</v>
      </c>
      <c r="Z27" s="19">
        <f t="shared" si="17"/>
        <v>25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</row>
    <row r="28" spans="1:16384" s="60" customFormat="1" ht="27.75" x14ac:dyDescent="0.25">
      <c r="A28" s="49" t="s">
        <v>37</v>
      </c>
      <c r="B28" s="50">
        <v>734555</v>
      </c>
      <c r="C28" s="51">
        <v>65901</v>
      </c>
      <c r="D28" s="52">
        <f t="shared" si="0"/>
        <v>8.9715542062881612E-2</v>
      </c>
      <c r="E28" s="53">
        <f t="shared" si="1"/>
        <v>53</v>
      </c>
      <c r="F28" s="51">
        <v>49829</v>
      </c>
      <c r="G28" s="52">
        <f t="shared" si="2"/>
        <v>0.75611902702538658</v>
      </c>
      <c r="H28" s="53">
        <f t="shared" si="3"/>
        <v>60</v>
      </c>
      <c r="I28" s="52">
        <f t="shared" si="4"/>
        <v>6.7835628373641182E-2</v>
      </c>
      <c r="J28" s="53">
        <f t="shared" si="5"/>
        <v>69</v>
      </c>
      <c r="K28" s="54">
        <v>15400</v>
      </c>
      <c r="L28" s="52">
        <f t="shared" si="6"/>
        <v>2.0965074092477758E-2</v>
      </c>
      <c r="M28" s="55">
        <f t="shared" si="7"/>
        <v>60</v>
      </c>
      <c r="N28" s="52">
        <f t="shared" si="8"/>
        <v>0.30905697485400069</v>
      </c>
      <c r="O28" s="55">
        <f t="shared" si="9"/>
        <v>11</v>
      </c>
      <c r="P28" s="56">
        <v>47.5</v>
      </c>
      <c r="Q28" s="50">
        <f t="shared" si="10"/>
        <v>15465</v>
      </c>
      <c r="R28" s="52">
        <f t="shared" si="11"/>
        <v>2.9858054058040659E-3</v>
      </c>
      <c r="S28" s="57">
        <f t="shared" si="12"/>
        <v>2.9858054058040659E-3</v>
      </c>
      <c r="T28" s="55">
        <f t="shared" si="13"/>
        <v>75</v>
      </c>
      <c r="U28" s="50">
        <v>2954</v>
      </c>
      <c r="V28" s="53">
        <f t="shared" si="14"/>
        <v>28</v>
      </c>
      <c r="W28" s="53">
        <f t="shared" si="15"/>
        <v>356</v>
      </c>
      <c r="X28" s="58">
        <v>22</v>
      </c>
      <c r="Y28" s="59">
        <f t="shared" si="16"/>
        <v>-4</v>
      </c>
      <c r="Z28" s="58">
        <f t="shared" si="17"/>
        <v>26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s="1" customFormat="1" ht="27.75" x14ac:dyDescent="0.25">
      <c r="A29" s="13" t="s">
        <v>20</v>
      </c>
      <c r="B29" s="14">
        <v>1132978</v>
      </c>
      <c r="C29" s="23">
        <v>146651</v>
      </c>
      <c r="D29" s="15">
        <f t="shared" si="0"/>
        <v>0.1294385239607477</v>
      </c>
      <c r="E29" s="16">
        <f t="shared" si="1"/>
        <v>75</v>
      </c>
      <c r="F29" s="23">
        <v>60607</v>
      </c>
      <c r="G29" s="15">
        <f t="shared" si="2"/>
        <v>0.41327369059876851</v>
      </c>
      <c r="H29" s="16">
        <f t="shared" si="3"/>
        <v>10</v>
      </c>
      <c r="I29" s="15">
        <f t="shared" si="4"/>
        <v>5.3493536502915329E-2</v>
      </c>
      <c r="J29" s="16">
        <f t="shared" si="5"/>
        <v>59</v>
      </c>
      <c r="K29" s="24">
        <v>26666</v>
      </c>
      <c r="L29" s="15">
        <f t="shared" si="6"/>
        <v>2.3536202821237483E-2</v>
      </c>
      <c r="M29" s="17">
        <f t="shared" si="7"/>
        <v>64</v>
      </c>
      <c r="N29" s="15">
        <f t="shared" si="8"/>
        <v>0.43998218027620573</v>
      </c>
      <c r="O29" s="17">
        <f t="shared" si="9"/>
        <v>58</v>
      </c>
      <c r="P29" s="25">
        <v>20</v>
      </c>
      <c r="Q29" s="14">
        <f t="shared" si="10"/>
        <v>56649</v>
      </c>
      <c r="R29" s="15">
        <f t="shared" si="11"/>
        <v>1.093714131480081E-2</v>
      </c>
      <c r="S29" s="18">
        <f t="shared" si="12"/>
        <v>1.093714131480081E-2</v>
      </c>
      <c r="T29" s="17">
        <f t="shared" si="13"/>
        <v>25</v>
      </c>
      <c r="U29" s="14">
        <v>6699</v>
      </c>
      <c r="V29" s="16">
        <f t="shared" si="14"/>
        <v>63</v>
      </c>
      <c r="W29" s="21">
        <f t="shared" si="15"/>
        <v>354</v>
      </c>
      <c r="X29" s="19">
        <v>25</v>
      </c>
      <c r="Y29" s="22">
        <f t="shared" si="16"/>
        <v>-2</v>
      </c>
      <c r="Z29" s="19">
        <f t="shared" si="17"/>
        <v>27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</row>
    <row r="30" spans="1:16384" s="1" customFormat="1" ht="27.75" x14ac:dyDescent="0.25">
      <c r="A30" s="13" t="s">
        <v>81</v>
      </c>
      <c r="B30" s="14">
        <v>11684260</v>
      </c>
      <c r="C30" s="23">
        <v>487860</v>
      </c>
      <c r="D30" s="15">
        <f t="shared" si="0"/>
        <v>4.1753606989231667E-2</v>
      </c>
      <c r="E30" s="16">
        <f t="shared" si="1"/>
        <v>19</v>
      </c>
      <c r="F30" s="23">
        <v>397500</v>
      </c>
      <c r="G30" s="15">
        <f t="shared" si="2"/>
        <v>0.81478292952896325</v>
      </c>
      <c r="H30" s="16">
        <f t="shared" si="3"/>
        <v>69</v>
      </c>
      <c r="I30" s="15">
        <f t="shared" si="4"/>
        <v>3.4020126221087174E-2</v>
      </c>
      <c r="J30" s="16">
        <f t="shared" si="5"/>
        <v>40</v>
      </c>
      <c r="K30" s="24">
        <v>173424</v>
      </c>
      <c r="L30" s="15">
        <f t="shared" si="6"/>
        <v>1.4842531747838545E-2</v>
      </c>
      <c r="M30" s="17">
        <f t="shared" si="7"/>
        <v>42</v>
      </c>
      <c r="N30" s="15">
        <f t="shared" si="8"/>
        <v>0.4362867924528302</v>
      </c>
      <c r="O30" s="17">
        <f t="shared" si="9"/>
        <v>55</v>
      </c>
      <c r="P30" s="25">
        <v>296</v>
      </c>
      <c r="Q30" s="14">
        <f t="shared" si="10"/>
        <v>39474</v>
      </c>
      <c r="R30" s="15">
        <f t="shared" si="11"/>
        <v>7.6211886575305336E-3</v>
      </c>
      <c r="S30" s="18">
        <f t="shared" si="12"/>
        <v>7.6211886575305336E-3</v>
      </c>
      <c r="T30" s="17">
        <f t="shared" si="13"/>
        <v>39</v>
      </c>
      <c r="U30" s="14">
        <v>78087</v>
      </c>
      <c r="V30" s="16">
        <f t="shared" si="14"/>
        <v>85</v>
      </c>
      <c r="W30" s="21">
        <f t="shared" si="15"/>
        <v>349</v>
      </c>
      <c r="X30" s="19">
        <v>29</v>
      </c>
      <c r="Y30" s="22" t="str">
        <f t="shared" si="16"/>
        <v>+1</v>
      </c>
      <c r="Z30" s="19">
        <f t="shared" si="17"/>
        <v>28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</row>
    <row r="31" spans="1:16384" s="1" customFormat="1" ht="27.75" x14ac:dyDescent="0.25">
      <c r="A31" s="13" t="s">
        <v>33</v>
      </c>
      <c r="B31" s="14">
        <v>890680</v>
      </c>
      <c r="C31" s="23">
        <v>37408</v>
      </c>
      <c r="D31" s="15">
        <f t="shared" si="0"/>
        <v>4.1999371266897199E-2</v>
      </c>
      <c r="E31" s="16">
        <f t="shared" si="1"/>
        <v>20</v>
      </c>
      <c r="F31" s="23">
        <v>31721</v>
      </c>
      <c r="G31" s="15">
        <f t="shared" si="2"/>
        <v>0.84797369546621049</v>
      </c>
      <c r="H31" s="16">
        <f t="shared" si="3"/>
        <v>72</v>
      </c>
      <c r="I31" s="15">
        <f t="shared" si="4"/>
        <v>3.5614362060448199E-2</v>
      </c>
      <c r="J31" s="16">
        <f t="shared" si="5"/>
        <v>41</v>
      </c>
      <c r="K31" s="24">
        <v>17324</v>
      </c>
      <c r="L31" s="15">
        <f t="shared" si="6"/>
        <v>1.9450307630125299E-2</v>
      </c>
      <c r="M31" s="17">
        <f t="shared" si="7"/>
        <v>56</v>
      </c>
      <c r="N31" s="15">
        <f t="shared" si="8"/>
        <v>0.54613662873175495</v>
      </c>
      <c r="O31" s="17">
        <f t="shared" si="9"/>
        <v>81</v>
      </c>
      <c r="P31" s="27">
        <v>23</v>
      </c>
      <c r="Q31" s="14">
        <f t="shared" si="10"/>
        <v>38726</v>
      </c>
      <c r="R31" s="15">
        <f t="shared" si="11"/>
        <v>7.4767733685850799E-3</v>
      </c>
      <c r="S31" s="18">
        <f t="shared" si="12"/>
        <v>7.4767733685850799E-3</v>
      </c>
      <c r="T31" s="17">
        <f t="shared" si="13"/>
        <v>41</v>
      </c>
      <c r="U31" s="14">
        <v>3012</v>
      </c>
      <c r="V31" s="16">
        <f t="shared" si="14"/>
        <v>30</v>
      </c>
      <c r="W31" s="21">
        <f t="shared" si="15"/>
        <v>341</v>
      </c>
      <c r="X31" s="19">
        <v>28</v>
      </c>
      <c r="Y31" s="22">
        <f t="shared" si="16"/>
        <v>-1</v>
      </c>
      <c r="Z31" s="19">
        <f t="shared" si="17"/>
        <v>29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</row>
    <row r="32" spans="1:16384" s="1" customFormat="1" ht="27.75" x14ac:dyDescent="0.25">
      <c r="A32" s="13" t="s">
        <v>30</v>
      </c>
      <c r="B32" s="14">
        <v>6924347</v>
      </c>
      <c r="C32" s="23">
        <v>850471</v>
      </c>
      <c r="D32" s="15">
        <f t="shared" si="0"/>
        <v>0.12282327849831905</v>
      </c>
      <c r="E32" s="16">
        <f t="shared" si="1"/>
        <v>72</v>
      </c>
      <c r="F32" s="23">
        <v>383471</v>
      </c>
      <c r="G32" s="15">
        <f t="shared" si="2"/>
        <v>0.45089250544698173</v>
      </c>
      <c r="H32" s="16">
        <f t="shared" si="3"/>
        <v>13</v>
      </c>
      <c r="I32" s="15">
        <f t="shared" si="4"/>
        <v>5.5380095769319473E-2</v>
      </c>
      <c r="J32" s="16">
        <f t="shared" si="5"/>
        <v>60</v>
      </c>
      <c r="K32" s="24">
        <v>113942</v>
      </c>
      <c r="L32" s="15">
        <f t="shared" si="6"/>
        <v>1.6455270078174881E-2</v>
      </c>
      <c r="M32" s="17">
        <f t="shared" si="7"/>
        <v>48</v>
      </c>
      <c r="N32" s="15">
        <f t="shared" si="8"/>
        <v>0.29713329039223307</v>
      </c>
      <c r="O32" s="17">
        <f t="shared" si="9"/>
        <v>7</v>
      </c>
      <c r="P32" s="25">
        <v>199.1</v>
      </c>
      <c r="Q32" s="14">
        <f t="shared" si="10"/>
        <v>34779</v>
      </c>
      <c r="R32" s="15">
        <f t="shared" si="11"/>
        <v>6.7147317302592695E-3</v>
      </c>
      <c r="S32" s="18">
        <f t="shared" si="12"/>
        <v>6.7147317302592695E-3</v>
      </c>
      <c r="T32" s="17">
        <f t="shared" si="13"/>
        <v>50</v>
      </c>
      <c r="U32" s="14">
        <v>29245</v>
      </c>
      <c r="V32" s="16">
        <f t="shared" si="14"/>
        <v>84</v>
      </c>
      <c r="W32" s="21">
        <f t="shared" si="15"/>
        <v>334</v>
      </c>
      <c r="X32" s="19">
        <v>34</v>
      </c>
      <c r="Y32" s="22" t="str">
        <f t="shared" si="16"/>
        <v>+4</v>
      </c>
      <c r="Z32" s="19">
        <f t="shared" si="17"/>
        <v>30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</row>
    <row r="33" spans="1:242" s="1" customFormat="1" ht="27.75" x14ac:dyDescent="0.25">
      <c r="A33" s="13" t="s">
        <v>18</v>
      </c>
      <c r="B33" s="14">
        <v>1386153</v>
      </c>
      <c r="C33" s="23">
        <v>74440</v>
      </c>
      <c r="D33" s="15">
        <f t="shared" si="0"/>
        <v>5.3702585501023338E-2</v>
      </c>
      <c r="E33" s="16">
        <f t="shared" si="1"/>
        <v>36</v>
      </c>
      <c r="F33" s="23">
        <v>60013</v>
      </c>
      <c r="G33" s="15">
        <f t="shared" si="2"/>
        <v>0.80619290703922619</v>
      </c>
      <c r="H33" s="16">
        <f t="shared" si="3"/>
        <v>68</v>
      </c>
      <c r="I33" s="15">
        <f t="shared" si="4"/>
        <v>4.3294643520592604E-2</v>
      </c>
      <c r="J33" s="16">
        <f t="shared" si="5"/>
        <v>50</v>
      </c>
      <c r="K33" s="24">
        <v>25303</v>
      </c>
      <c r="L33" s="15">
        <f t="shared" si="6"/>
        <v>1.8254117691192819E-2</v>
      </c>
      <c r="M33" s="17">
        <f t="shared" si="7"/>
        <v>53</v>
      </c>
      <c r="N33" s="15">
        <f t="shared" si="8"/>
        <v>0.42162531451518837</v>
      </c>
      <c r="O33" s="17">
        <f t="shared" si="9"/>
        <v>48</v>
      </c>
      <c r="P33" s="25">
        <v>27</v>
      </c>
      <c r="Q33" s="14">
        <f t="shared" si="10"/>
        <v>51339</v>
      </c>
      <c r="R33" s="15">
        <f t="shared" si="11"/>
        <v>9.911947218142576E-3</v>
      </c>
      <c r="S33" s="18">
        <f t="shared" si="12"/>
        <v>9.911947218142576E-3</v>
      </c>
      <c r="T33" s="17">
        <f t="shared" si="13"/>
        <v>29</v>
      </c>
      <c r="U33" s="14">
        <v>4153</v>
      </c>
      <c r="V33" s="16">
        <f t="shared" si="14"/>
        <v>39</v>
      </c>
      <c r="W33" s="21">
        <f t="shared" si="15"/>
        <v>323</v>
      </c>
      <c r="X33" s="19">
        <v>32</v>
      </c>
      <c r="Y33" s="22" t="str">
        <f t="shared" si="16"/>
        <v>+1</v>
      </c>
      <c r="Z33" s="19">
        <f t="shared" si="17"/>
        <v>31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</row>
    <row r="34" spans="1:242" s="1" customFormat="1" ht="27.75" x14ac:dyDescent="0.25">
      <c r="A34" s="13" t="s">
        <v>48</v>
      </c>
      <c r="B34" s="14">
        <v>886969</v>
      </c>
      <c r="C34" s="23">
        <v>121522</v>
      </c>
      <c r="D34" s="15">
        <f t="shared" si="0"/>
        <v>0.13700817052230688</v>
      </c>
      <c r="E34" s="16">
        <f t="shared" si="1"/>
        <v>77</v>
      </c>
      <c r="F34" s="23">
        <v>69217</v>
      </c>
      <c r="G34" s="15">
        <f t="shared" si="2"/>
        <v>0.56958410822731687</v>
      </c>
      <c r="H34" s="16">
        <f t="shared" si="3"/>
        <v>28</v>
      </c>
      <c r="I34" s="15">
        <f t="shared" si="4"/>
        <v>7.8037676626804317E-2</v>
      </c>
      <c r="J34" s="16">
        <f t="shared" si="5"/>
        <v>73</v>
      </c>
      <c r="K34" s="24">
        <v>20683</v>
      </c>
      <c r="L34" s="15">
        <f t="shared" si="6"/>
        <v>2.3318740564777347E-2</v>
      </c>
      <c r="M34" s="17">
        <f t="shared" si="7"/>
        <v>63</v>
      </c>
      <c r="N34" s="15">
        <f t="shared" si="8"/>
        <v>0.29881387520406838</v>
      </c>
      <c r="O34" s="17">
        <f t="shared" si="9"/>
        <v>8</v>
      </c>
      <c r="P34" s="25">
        <v>30</v>
      </c>
      <c r="Q34" s="14">
        <f t="shared" si="10"/>
        <v>29566</v>
      </c>
      <c r="R34" s="15">
        <f t="shared" si="11"/>
        <v>5.7082652847075983E-3</v>
      </c>
      <c r="S34" s="18">
        <f t="shared" si="12"/>
        <v>5.7082652847075983E-3</v>
      </c>
      <c r="T34" s="17">
        <f t="shared" si="13"/>
        <v>51</v>
      </c>
      <c r="U34" s="14">
        <v>2067</v>
      </c>
      <c r="V34" s="16">
        <f t="shared" si="14"/>
        <v>21</v>
      </c>
      <c r="W34" s="21">
        <f t="shared" si="15"/>
        <v>321</v>
      </c>
      <c r="X34" s="19">
        <v>39</v>
      </c>
      <c r="Y34" s="22" t="str">
        <f t="shared" si="16"/>
        <v>+7</v>
      </c>
      <c r="Z34" s="19">
        <f t="shared" si="17"/>
        <v>32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</row>
    <row r="35" spans="1:242" s="1" customFormat="1" ht="27.75" x14ac:dyDescent="0.25">
      <c r="A35" s="13" t="s">
        <v>12</v>
      </c>
      <c r="B35" s="14">
        <v>3724990</v>
      </c>
      <c r="C35" s="23">
        <v>352039</v>
      </c>
      <c r="D35" s="15">
        <f t="shared" ref="D35:D66" si="18">C35/B35</f>
        <v>9.4507367805014245E-2</v>
      </c>
      <c r="E35" s="16">
        <f t="shared" ref="E35:E66" si="19">RANK(D35,D:D,1)</f>
        <v>56</v>
      </c>
      <c r="F35" s="23">
        <v>212171</v>
      </c>
      <c r="G35" s="15">
        <f t="shared" ref="G35:G66" si="20">F35/C35</f>
        <v>0.60269174722118857</v>
      </c>
      <c r="H35" s="16">
        <f t="shared" ref="H35:H66" si="21">RANK(G35,G:G,1)</f>
        <v>35</v>
      </c>
      <c r="I35" s="15">
        <f t="shared" ref="I35:I66" si="22">F35/B35</f>
        <v>5.6958810627679539E-2</v>
      </c>
      <c r="J35" s="16">
        <f t="shared" ref="J35:J66" si="23">RANK(I35,I:I,1)</f>
        <v>61</v>
      </c>
      <c r="K35" s="24">
        <v>60895</v>
      </c>
      <c r="L35" s="15">
        <f t="shared" ref="L35:L66" si="24">K35/B35</f>
        <v>1.6347694893140651E-2</v>
      </c>
      <c r="M35" s="17">
        <f t="shared" ref="M35:M66" si="25">RANK(L35,L:L,1)</f>
        <v>47</v>
      </c>
      <c r="N35" s="15">
        <f t="shared" ref="N35:N66" si="26">K35/F35</f>
        <v>0.28700906344410876</v>
      </c>
      <c r="O35" s="17">
        <f t="shared" ref="O35:O66" si="27">RANK(N35,N:N,1)</f>
        <v>6</v>
      </c>
      <c r="P35" s="25">
        <v>92.4</v>
      </c>
      <c r="Q35" s="14">
        <f t="shared" ref="Q35:Q66" si="28">IFERROR(ROUNDUP(B35/P35,0),0)</f>
        <v>40314</v>
      </c>
      <c r="R35" s="15">
        <f t="shared" ref="R35:R66" si="29">Q35/SUM(Q$3:Q$87)</f>
        <v>7.7833662547420052E-3</v>
      </c>
      <c r="S35" s="18">
        <f t="shared" ref="S35:S66" si="30">IF(Q35/SUM(Q$3:Q$87)=0,1,Q35/SUM(Q$3:Q$87))</f>
        <v>7.7833662547420052E-3</v>
      </c>
      <c r="T35" s="17">
        <f t="shared" ref="T35:T66" si="31">IF(S35=1,0,RANK(S35,S:S,0))</f>
        <v>38</v>
      </c>
      <c r="U35" s="14">
        <v>8796</v>
      </c>
      <c r="V35" s="16">
        <f t="shared" ref="V35:V66" si="32">RANK(U35,U:U,1)</f>
        <v>73</v>
      </c>
      <c r="W35" s="21">
        <f t="shared" ref="W35:W66" si="33">SUM(E35,H35,J35,M35,O35,V35,T35)</f>
        <v>316</v>
      </c>
      <c r="X35" s="19">
        <v>36</v>
      </c>
      <c r="Y35" s="22" t="str">
        <f t="shared" ref="Y35:Y66" si="34">IF((X35-Z35)&gt;0,"+"&amp;(X35-Z35),(X35-Z35))</f>
        <v>+3</v>
      </c>
      <c r="Z35" s="19">
        <f t="shared" ref="Z35:Z66" si="35">RANK(W35,W:W,0)</f>
        <v>33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</row>
    <row r="36" spans="1:242" s="1" customFormat="1" ht="27.75" x14ac:dyDescent="0.25">
      <c r="A36" s="13" t="s">
        <v>7</v>
      </c>
      <c r="B36" s="14">
        <v>1187233</v>
      </c>
      <c r="C36" s="23">
        <v>96593</v>
      </c>
      <c r="D36" s="15">
        <f t="shared" si="18"/>
        <v>8.1359766785458282E-2</v>
      </c>
      <c r="E36" s="16">
        <f t="shared" si="19"/>
        <v>51</v>
      </c>
      <c r="F36" s="23">
        <v>50854</v>
      </c>
      <c r="G36" s="15">
        <f t="shared" si="20"/>
        <v>0.52647707390804721</v>
      </c>
      <c r="H36" s="16">
        <f t="shared" si="21"/>
        <v>22</v>
      </c>
      <c r="I36" s="15">
        <f t="shared" si="22"/>
        <v>4.2834051951049203E-2</v>
      </c>
      <c r="J36" s="16">
        <f t="shared" si="23"/>
        <v>48</v>
      </c>
      <c r="K36" s="24">
        <v>22318</v>
      </c>
      <c r="L36" s="15">
        <f t="shared" si="24"/>
        <v>1.8798331919682151E-2</v>
      </c>
      <c r="M36" s="17">
        <f t="shared" si="25"/>
        <v>54</v>
      </c>
      <c r="N36" s="15">
        <f t="shared" si="26"/>
        <v>0.43886419947300115</v>
      </c>
      <c r="O36" s="17">
        <f t="shared" si="27"/>
        <v>57</v>
      </c>
      <c r="P36" s="25">
        <v>33</v>
      </c>
      <c r="Q36" s="14">
        <f t="shared" si="28"/>
        <v>35977</v>
      </c>
      <c r="R36" s="15">
        <f t="shared" si="29"/>
        <v>6.9460278748537264E-3</v>
      </c>
      <c r="S36" s="18">
        <f t="shared" si="30"/>
        <v>6.9460278748537264E-3</v>
      </c>
      <c r="T36" s="17">
        <f t="shared" si="31"/>
        <v>46</v>
      </c>
      <c r="U36" s="14">
        <v>3748</v>
      </c>
      <c r="V36" s="16">
        <f t="shared" si="32"/>
        <v>37</v>
      </c>
      <c r="W36" s="21">
        <f t="shared" si="33"/>
        <v>315</v>
      </c>
      <c r="X36" s="19">
        <v>31</v>
      </c>
      <c r="Y36" s="22">
        <f t="shared" si="34"/>
        <v>-3</v>
      </c>
      <c r="Z36" s="19">
        <f t="shared" si="35"/>
        <v>34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</row>
    <row r="37" spans="1:242" s="1" customFormat="1" ht="27.75" x14ac:dyDescent="0.25">
      <c r="A37" s="13" t="s">
        <v>34</v>
      </c>
      <c r="B37" s="14">
        <v>973469</v>
      </c>
      <c r="C37" s="23">
        <v>94909</v>
      </c>
      <c r="D37" s="15">
        <f t="shared" si="18"/>
        <v>9.7495657283385495E-2</v>
      </c>
      <c r="E37" s="16">
        <f t="shared" si="19"/>
        <v>60</v>
      </c>
      <c r="F37" s="23">
        <v>43118</v>
      </c>
      <c r="G37" s="15">
        <f t="shared" si="20"/>
        <v>0.45430886428052136</v>
      </c>
      <c r="H37" s="16">
        <f t="shared" si="21"/>
        <v>14</v>
      </c>
      <c r="I37" s="15">
        <f t="shared" si="22"/>
        <v>4.4293141332697808E-2</v>
      </c>
      <c r="J37" s="16">
        <f t="shared" si="23"/>
        <v>53</v>
      </c>
      <c r="K37" s="24">
        <v>18888</v>
      </c>
      <c r="L37" s="15">
        <f t="shared" si="24"/>
        <v>1.9402775024166152E-2</v>
      </c>
      <c r="M37" s="17">
        <f t="shared" si="25"/>
        <v>55</v>
      </c>
      <c r="N37" s="15">
        <f t="shared" si="26"/>
        <v>0.43805371306646879</v>
      </c>
      <c r="O37" s="17">
        <f t="shared" si="27"/>
        <v>56</v>
      </c>
      <c r="P37" s="25">
        <v>27.75</v>
      </c>
      <c r="Q37" s="14">
        <f t="shared" si="28"/>
        <v>35080</v>
      </c>
      <c r="R37" s="15">
        <f t="shared" si="29"/>
        <v>6.7728453692600474E-3</v>
      </c>
      <c r="S37" s="18">
        <f t="shared" si="30"/>
        <v>6.7728453692600474E-3</v>
      </c>
      <c r="T37" s="17">
        <f t="shared" si="31"/>
        <v>48</v>
      </c>
      <c r="U37" s="14">
        <v>2954</v>
      </c>
      <c r="V37" s="16">
        <f t="shared" si="32"/>
        <v>28</v>
      </c>
      <c r="W37" s="21">
        <f t="shared" si="33"/>
        <v>314</v>
      </c>
      <c r="X37" s="19">
        <v>30</v>
      </c>
      <c r="Y37" s="22">
        <f t="shared" si="34"/>
        <v>-5</v>
      </c>
      <c r="Z37" s="19">
        <f t="shared" si="35"/>
        <v>35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</row>
    <row r="38" spans="1:242" s="1" customFormat="1" ht="27.75" x14ac:dyDescent="0.25">
      <c r="A38" s="13" t="s">
        <v>35</v>
      </c>
      <c r="B38" s="14">
        <v>1197716</v>
      </c>
      <c r="C38" s="23">
        <v>39742</v>
      </c>
      <c r="D38" s="15">
        <f t="shared" si="18"/>
        <v>3.31814887669531E-2</v>
      </c>
      <c r="E38" s="16">
        <f t="shared" si="19"/>
        <v>11</v>
      </c>
      <c r="F38" s="23">
        <v>39660</v>
      </c>
      <c r="G38" s="15">
        <f t="shared" si="20"/>
        <v>0.99793669166121479</v>
      </c>
      <c r="H38" s="16">
        <f t="shared" si="21"/>
        <v>85</v>
      </c>
      <c r="I38" s="15">
        <f t="shared" si="22"/>
        <v>3.3113025124486939E-2</v>
      </c>
      <c r="J38" s="16">
        <f t="shared" si="23"/>
        <v>39</v>
      </c>
      <c r="K38" s="24">
        <v>16529</v>
      </c>
      <c r="L38" s="15">
        <f t="shared" si="24"/>
        <v>1.3800433491745957E-2</v>
      </c>
      <c r="M38" s="17">
        <f t="shared" si="25"/>
        <v>37</v>
      </c>
      <c r="N38" s="15">
        <f t="shared" si="26"/>
        <v>0.41676752395360567</v>
      </c>
      <c r="O38" s="17">
        <f t="shared" si="27"/>
        <v>45</v>
      </c>
      <c r="P38" s="25">
        <v>18</v>
      </c>
      <c r="Q38" s="14">
        <f t="shared" si="28"/>
        <v>66540</v>
      </c>
      <c r="R38" s="15">
        <f t="shared" si="29"/>
        <v>1.2846782521965893E-2</v>
      </c>
      <c r="S38" s="18">
        <f t="shared" si="30"/>
        <v>1.2846782521965893E-2</v>
      </c>
      <c r="T38" s="17">
        <f t="shared" si="31"/>
        <v>23</v>
      </c>
      <c r="U38" s="14">
        <v>9118</v>
      </c>
      <c r="V38" s="16">
        <f t="shared" si="32"/>
        <v>74</v>
      </c>
      <c r="W38" s="21">
        <f t="shared" si="33"/>
        <v>314</v>
      </c>
      <c r="X38" s="19">
        <v>36</v>
      </c>
      <c r="Y38" s="22" t="str">
        <f t="shared" si="34"/>
        <v>+1</v>
      </c>
      <c r="Z38" s="19">
        <f t="shared" si="35"/>
        <v>35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</row>
    <row r="39" spans="1:242" s="1" customFormat="1" ht="27.75" x14ac:dyDescent="0.25">
      <c r="A39" s="13" t="s">
        <v>28</v>
      </c>
      <c r="B39" s="14">
        <v>1039077</v>
      </c>
      <c r="C39" s="23">
        <v>48586</v>
      </c>
      <c r="D39" s="15">
        <f t="shared" si="18"/>
        <v>4.6758806132750505E-2</v>
      </c>
      <c r="E39" s="16">
        <f t="shared" si="19"/>
        <v>30</v>
      </c>
      <c r="F39" s="23">
        <v>33337</v>
      </c>
      <c r="G39" s="15">
        <f t="shared" si="20"/>
        <v>0.68614415675297413</v>
      </c>
      <c r="H39" s="16">
        <f t="shared" si="21"/>
        <v>49</v>
      </c>
      <c r="I39" s="15">
        <f t="shared" si="22"/>
        <v>3.2083281604731895E-2</v>
      </c>
      <c r="J39" s="16">
        <f t="shared" si="23"/>
        <v>34</v>
      </c>
      <c r="K39" s="24">
        <v>16926</v>
      </c>
      <c r="L39" s="15">
        <f t="shared" si="24"/>
        <v>1.6289456892992531E-2</v>
      </c>
      <c r="M39" s="17">
        <f t="shared" si="25"/>
        <v>46</v>
      </c>
      <c r="N39" s="15">
        <f t="shared" si="26"/>
        <v>0.50772415034346219</v>
      </c>
      <c r="O39" s="17">
        <f t="shared" si="27"/>
        <v>75</v>
      </c>
      <c r="P39" s="25">
        <v>36</v>
      </c>
      <c r="Q39" s="14">
        <f t="shared" si="28"/>
        <v>28864</v>
      </c>
      <c r="R39" s="15">
        <f t="shared" si="29"/>
        <v>5.5727311498951545E-3</v>
      </c>
      <c r="S39" s="18">
        <f t="shared" si="30"/>
        <v>5.5727311498951545E-3</v>
      </c>
      <c r="T39" s="17">
        <f t="shared" si="31"/>
        <v>53</v>
      </c>
      <c r="U39" s="14">
        <v>2109</v>
      </c>
      <c r="V39" s="16">
        <f t="shared" si="32"/>
        <v>22</v>
      </c>
      <c r="W39" s="21">
        <f t="shared" si="33"/>
        <v>309</v>
      </c>
      <c r="X39" s="19">
        <v>33</v>
      </c>
      <c r="Y39" s="22">
        <f t="shared" si="34"/>
        <v>-4</v>
      </c>
      <c r="Z39" s="19">
        <f t="shared" si="35"/>
        <v>37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</row>
    <row r="40" spans="1:242" s="1" customFormat="1" ht="27.75" x14ac:dyDescent="0.25">
      <c r="A40" s="13" t="s">
        <v>51</v>
      </c>
      <c r="B40" s="14">
        <v>2638379</v>
      </c>
      <c r="C40" s="23">
        <v>107910</v>
      </c>
      <c r="D40" s="15">
        <f t="shared" si="18"/>
        <v>4.0900113289258293E-2</v>
      </c>
      <c r="E40" s="16">
        <f t="shared" si="19"/>
        <v>17</v>
      </c>
      <c r="F40" s="23">
        <v>84829</v>
      </c>
      <c r="G40" s="15">
        <f t="shared" si="20"/>
        <v>0.78610879436567505</v>
      </c>
      <c r="H40" s="16">
        <f t="shared" si="21"/>
        <v>62</v>
      </c>
      <c r="I40" s="15">
        <f t="shared" si="22"/>
        <v>3.2151938747238359E-2</v>
      </c>
      <c r="J40" s="16">
        <f t="shared" si="23"/>
        <v>35</v>
      </c>
      <c r="K40" s="24">
        <v>31288</v>
      </c>
      <c r="L40" s="15">
        <f t="shared" si="24"/>
        <v>1.1858796632326137E-2</v>
      </c>
      <c r="M40" s="17">
        <f t="shared" si="25"/>
        <v>32</v>
      </c>
      <c r="N40" s="15">
        <f t="shared" si="26"/>
        <v>0.36883612915394498</v>
      </c>
      <c r="O40" s="17">
        <f t="shared" si="27"/>
        <v>25</v>
      </c>
      <c r="P40" s="25">
        <v>114</v>
      </c>
      <c r="Q40" s="14">
        <f t="shared" si="28"/>
        <v>23144</v>
      </c>
      <c r="R40" s="15">
        <f t="shared" si="29"/>
        <v>4.4683789403122728E-3</v>
      </c>
      <c r="S40" s="18">
        <f t="shared" si="30"/>
        <v>4.4683789403122728E-3</v>
      </c>
      <c r="T40" s="17">
        <f t="shared" si="31"/>
        <v>60</v>
      </c>
      <c r="U40" s="14">
        <v>9807</v>
      </c>
      <c r="V40" s="16">
        <f t="shared" si="32"/>
        <v>77</v>
      </c>
      <c r="W40" s="21">
        <f t="shared" si="33"/>
        <v>308</v>
      </c>
      <c r="X40" s="19">
        <v>38</v>
      </c>
      <c r="Y40" s="22">
        <f t="shared" si="34"/>
        <v>0</v>
      </c>
      <c r="Z40" s="19">
        <f t="shared" si="35"/>
        <v>38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</row>
    <row r="41" spans="1:242" s="1" customFormat="1" ht="27.75" x14ac:dyDescent="0.25">
      <c r="A41" s="13" t="s">
        <v>70</v>
      </c>
      <c r="B41" s="14">
        <v>1082863</v>
      </c>
      <c r="C41" s="23">
        <v>50523</v>
      </c>
      <c r="D41" s="15">
        <f t="shared" si="18"/>
        <v>4.6656871644889519E-2</v>
      </c>
      <c r="E41" s="16">
        <f t="shared" si="19"/>
        <v>28</v>
      </c>
      <c r="F41" s="23">
        <v>49605</v>
      </c>
      <c r="G41" s="15">
        <f t="shared" si="20"/>
        <v>0.98183005759752984</v>
      </c>
      <c r="H41" s="16">
        <f t="shared" si="21"/>
        <v>84</v>
      </c>
      <c r="I41" s="15">
        <f t="shared" si="22"/>
        <v>4.5809118974422434E-2</v>
      </c>
      <c r="J41" s="16">
        <f t="shared" si="23"/>
        <v>56</v>
      </c>
      <c r="K41" s="24">
        <v>19258</v>
      </c>
      <c r="L41" s="15">
        <f t="shared" si="24"/>
        <v>1.7784336522718016E-2</v>
      </c>
      <c r="M41" s="17">
        <f t="shared" si="25"/>
        <v>52</v>
      </c>
      <c r="N41" s="15">
        <f t="shared" si="26"/>
        <v>0.3882269932466485</v>
      </c>
      <c r="O41" s="17">
        <f t="shared" si="27"/>
        <v>36</v>
      </c>
      <c r="P41" s="25">
        <v>13</v>
      </c>
      <c r="Q41" s="14">
        <f t="shared" si="28"/>
        <v>83298</v>
      </c>
      <c r="R41" s="15">
        <f t="shared" si="29"/>
        <v>1.6082225586334761E-2</v>
      </c>
      <c r="S41" s="18">
        <f t="shared" si="30"/>
        <v>1.6082225586334761E-2</v>
      </c>
      <c r="T41" s="17">
        <f t="shared" si="31"/>
        <v>16</v>
      </c>
      <c r="U41" s="14">
        <v>3216</v>
      </c>
      <c r="V41" s="16">
        <f t="shared" si="32"/>
        <v>32</v>
      </c>
      <c r="W41" s="21">
        <f t="shared" si="33"/>
        <v>304</v>
      </c>
      <c r="X41" s="19">
        <v>40</v>
      </c>
      <c r="Y41" s="22" t="str">
        <f t="shared" si="34"/>
        <v>+1</v>
      </c>
      <c r="Z41" s="19">
        <f t="shared" si="35"/>
        <v>39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</row>
    <row r="42" spans="1:242" s="1" customFormat="1" ht="27.75" x14ac:dyDescent="0.25">
      <c r="A42" s="13" t="s">
        <v>83</v>
      </c>
      <c r="B42" s="14">
        <v>39536</v>
      </c>
      <c r="C42" s="23">
        <v>2231</v>
      </c>
      <c r="D42" s="15">
        <f t="shared" si="18"/>
        <v>5.6429583164710646E-2</v>
      </c>
      <c r="E42" s="16">
        <f t="shared" si="19"/>
        <v>39</v>
      </c>
      <c r="F42" s="23">
        <v>1287</v>
      </c>
      <c r="G42" s="15">
        <f t="shared" si="20"/>
        <v>0.57687135813536528</v>
      </c>
      <c r="H42" s="16">
        <f t="shared" si="21"/>
        <v>30</v>
      </c>
      <c r="I42" s="15">
        <f t="shared" si="22"/>
        <v>3.2552610279239176E-2</v>
      </c>
      <c r="J42" s="16">
        <f t="shared" si="23"/>
        <v>37</v>
      </c>
      <c r="K42" s="24">
        <v>614</v>
      </c>
      <c r="L42" s="15">
        <f t="shared" si="24"/>
        <v>1.5530149736948605E-2</v>
      </c>
      <c r="M42" s="17">
        <f t="shared" si="25"/>
        <v>45</v>
      </c>
      <c r="N42" s="15">
        <f t="shared" si="26"/>
        <v>0.47707847707847706</v>
      </c>
      <c r="O42" s="17">
        <f t="shared" si="27"/>
        <v>67</v>
      </c>
      <c r="P42" s="26">
        <v>3</v>
      </c>
      <c r="Q42" s="14">
        <f t="shared" si="28"/>
        <v>13179</v>
      </c>
      <c r="R42" s="15">
        <f t="shared" si="29"/>
        <v>2.544450659107131E-3</v>
      </c>
      <c r="S42" s="18">
        <f t="shared" si="30"/>
        <v>2.544450659107131E-3</v>
      </c>
      <c r="T42" s="17">
        <f t="shared" si="31"/>
        <v>79</v>
      </c>
      <c r="U42" s="14">
        <v>454</v>
      </c>
      <c r="V42" s="16">
        <f t="shared" si="32"/>
        <v>3</v>
      </c>
      <c r="W42" s="21">
        <f t="shared" si="33"/>
        <v>300</v>
      </c>
      <c r="X42" s="19">
        <v>35</v>
      </c>
      <c r="Y42" s="22">
        <f t="shared" si="34"/>
        <v>-5</v>
      </c>
      <c r="Z42" s="19">
        <f t="shared" si="35"/>
        <v>40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</row>
    <row r="43" spans="1:242" s="1" customFormat="1" ht="27.75" x14ac:dyDescent="0.25">
      <c r="A43" s="20" t="s">
        <v>59</v>
      </c>
      <c r="B43" s="14">
        <v>931821</v>
      </c>
      <c r="C43" s="23">
        <v>55099</v>
      </c>
      <c r="D43" s="15">
        <f t="shared" si="18"/>
        <v>5.9130455312769295E-2</v>
      </c>
      <c r="E43" s="16">
        <f t="shared" si="19"/>
        <v>40</v>
      </c>
      <c r="F43" s="23">
        <v>42043</v>
      </c>
      <c r="G43" s="15">
        <f t="shared" si="20"/>
        <v>0.76304470135574143</v>
      </c>
      <c r="H43" s="16">
        <f t="shared" si="21"/>
        <v>61</v>
      </c>
      <c r="I43" s="15">
        <f t="shared" si="22"/>
        <v>4.511918061516107E-2</v>
      </c>
      <c r="J43" s="16">
        <f t="shared" si="23"/>
        <v>54</v>
      </c>
      <c r="K43" s="24">
        <v>16079</v>
      </c>
      <c r="L43" s="15">
        <f t="shared" si="24"/>
        <v>1.725546000787705E-2</v>
      </c>
      <c r="M43" s="17">
        <f t="shared" si="25"/>
        <v>50</v>
      </c>
      <c r="N43" s="15">
        <f t="shared" si="26"/>
        <v>0.38244178579073806</v>
      </c>
      <c r="O43" s="17">
        <f t="shared" si="27"/>
        <v>32</v>
      </c>
      <c r="P43" s="25">
        <v>25</v>
      </c>
      <c r="Q43" s="14">
        <f t="shared" si="28"/>
        <v>37273</v>
      </c>
      <c r="R43" s="15">
        <f t="shared" si="29"/>
        <v>7.196244739122855E-3</v>
      </c>
      <c r="S43" s="18">
        <f t="shared" si="30"/>
        <v>7.196244739122855E-3</v>
      </c>
      <c r="T43" s="17">
        <f t="shared" si="31"/>
        <v>43</v>
      </c>
      <c r="U43" s="14">
        <v>1867</v>
      </c>
      <c r="V43" s="16">
        <f t="shared" si="32"/>
        <v>20</v>
      </c>
      <c r="W43" s="21">
        <f t="shared" si="33"/>
        <v>300</v>
      </c>
      <c r="X43" s="19">
        <v>45</v>
      </c>
      <c r="Y43" s="22" t="str">
        <f t="shared" si="34"/>
        <v>+5</v>
      </c>
      <c r="Z43" s="19">
        <f t="shared" si="35"/>
        <v>40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</row>
    <row r="44" spans="1:242" s="1" customFormat="1" ht="27.75" x14ac:dyDescent="0.25">
      <c r="A44" s="13" t="s">
        <v>17</v>
      </c>
      <c r="B44" s="14">
        <v>2299118</v>
      </c>
      <c r="C44" s="23">
        <v>221875</v>
      </c>
      <c r="D44" s="15">
        <f t="shared" si="18"/>
        <v>9.650439864330583E-2</v>
      </c>
      <c r="E44" s="16">
        <f t="shared" si="19"/>
        <v>59</v>
      </c>
      <c r="F44" s="23">
        <v>70087</v>
      </c>
      <c r="G44" s="15">
        <f t="shared" si="20"/>
        <v>0.31588507042253522</v>
      </c>
      <c r="H44" s="16">
        <f t="shared" si="21"/>
        <v>5</v>
      </c>
      <c r="I44" s="15">
        <f t="shared" si="22"/>
        <v>3.0484298761525072E-2</v>
      </c>
      <c r="J44" s="16">
        <f t="shared" si="23"/>
        <v>30</v>
      </c>
      <c r="K44" s="24">
        <v>34045</v>
      </c>
      <c r="L44" s="15">
        <f t="shared" si="24"/>
        <v>1.4807852402530014E-2</v>
      </c>
      <c r="M44" s="17">
        <f t="shared" si="25"/>
        <v>41</v>
      </c>
      <c r="N44" s="15">
        <f t="shared" si="26"/>
        <v>0.48575342074849831</v>
      </c>
      <c r="O44" s="17">
        <f t="shared" si="27"/>
        <v>70</v>
      </c>
      <c r="P44" s="25">
        <v>24</v>
      </c>
      <c r="Q44" s="14">
        <f t="shared" si="28"/>
        <v>95797</v>
      </c>
      <c r="R44" s="15">
        <f t="shared" si="29"/>
        <v>1.8495389619127844E-2</v>
      </c>
      <c r="S44" s="18">
        <f t="shared" si="30"/>
        <v>1.8495389619127844E-2</v>
      </c>
      <c r="T44" s="17">
        <f t="shared" si="31"/>
        <v>12</v>
      </c>
      <c r="U44" s="14">
        <v>10160</v>
      </c>
      <c r="V44" s="16">
        <f t="shared" si="32"/>
        <v>78</v>
      </c>
      <c r="W44" s="21">
        <f t="shared" si="33"/>
        <v>295</v>
      </c>
      <c r="X44" s="19">
        <v>43</v>
      </c>
      <c r="Y44" s="22" t="str">
        <f t="shared" si="34"/>
        <v>+1</v>
      </c>
      <c r="Z44" s="19">
        <f t="shared" si="35"/>
        <v>42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</row>
    <row r="45" spans="1:242" s="1" customFormat="1" ht="27.75" x14ac:dyDescent="0.25">
      <c r="A45" s="13" t="s">
        <v>55</v>
      </c>
      <c r="B45" s="14">
        <v>276798</v>
      </c>
      <c r="C45" s="23">
        <v>16650</v>
      </c>
      <c r="D45" s="15">
        <f t="shared" si="18"/>
        <v>6.0152168729542842E-2</v>
      </c>
      <c r="E45" s="16">
        <f t="shared" si="19"/>
        <v>41</v>
      </c>
      <c r="F45" s="23">
        <v>7644</v>
      </c>
      <c r="G45" s="15">
        <f t="shared" si="20"/>
        <v>0.45909909909909907</v>
      </c>
      <c r="H45" s="16">
        <f t="shared" si="21"/>
        <v>15</v>
      </c>
      <c r="I45" s="15">
        <f t="shared" si="22"/>
        <v>2.761580647259012E-2</v>
      </c>
      <c r="J45" s="16">
        <f t="shared" si="23"/>
        <v>26</v>
      </c>
      <c r="K45" s="24">
        <v>3896</v>
      </c>
      <c r="L45" s="15">
        <f t="shared" si="24"/>
        <v>1.4075246208426361E-2</v>
      </c>
      <c r="M45" s="17">
        <f t="shared" si="25"/>
        <v>39</v>
      </c>
      <c r="N45" s="15">
        <f t="shared" si="26"/>
        <v>0.50968079539508115</v>
      </c>
      <c r="O45" s="17">
        <f t="shared" si="27"/>
        <v>76</v>
      </c>
      <c r="P45" s="26">
        <v>22</v>
      </c>
      <c r="Q45" s="14">
        <f t="shared" si="28"/>
        <v>12582</v>
      </c>
      <c r="R45" s="15">
        <f t="shared" si="29"/>
        <v>2.4291887239461206E-3</v>
      </c>
      <c r="S45" s="18">
        <f t="shared" si="30"/>
        <v>2.4291887239461206E-3</v>
      </c>
      <c r="T45" s="17">
        <f t="shared" si="31"/>
        <v>80</v>
      </c>
      <c r="U45" s="14">
        <v>764</v>
      </c>
      <c r="V45" s="16">
        <f t="shared" si="32"/>
        <v>9</v>
      </c>
      <c r="W45" s="21">
        <f t="shared" si="33"/>
        <v>286</v>
      </c>
      <c r="X45" s="19">
        <v>41</v>
      </c>
      <c r="Y45" s="22">
        <f t="shared" si="34"/>
        <v>-2</v>
      </c>
      <c r="Z45" s="19">
        <f t="shared" si="35"/>
        <v>43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</row>
    <row r="46" spans="1:242" s="1" customFormat="1" ht="27.75" x14ac:dyDescent="0.25">
      <c r="A46" s="13" t="s">
        <v>43</v>
      </c>
      <c r="B46" s="14">
        <v>450481</v>
      </c>
      <c r="C46" s="23">
        <v>42117</v>
      </c>
      <c r="D46" s="15">
        <f t="shared" si="18"/>
        <v>9.3493399277660982E-2</v>
      </c>
      <c r="E46" s="16">
        <f t="shared" si="19"/>
        <v>55</v>
      </c>
      <c r="F46" s="23">
        <v>26663</v>
      </c>
      <c r="G46" s="15">
        <f t="shared" si="20"/>
        <v>0.63306978179832374</v>
      </c>
      <c r="H46" s="16">
        <f t="shared" si="21"/>
        <v>40</v>
      </c>
      <c r="I46" s="15">
        <f t="shared" si="22"/>
        <v>5.9187845880292397E-2</v>
      </c>
      <c r="J46" s="16">
        <f t="shared" si="23"/>
        <v>63</v>
      </c>
      <c r="K46" s="24">
        <v>4343</v>
      </c>
      <c r="L46" s="15">
        <f t="shared" si="24"/>
        <v>9.6408061605261931E-3</v>
      </c>
      <c r="M46" s="17">
        <f t="shared" si="25"/>
        <v>15</v>
      </c>
      <c r="N46" s="15">
        <f t="shared" si="26"/>
        <v>0.16288489667329259</v>
      </c>
      <c r="O46" s="17">
        <f t="shared" si="27"/>
        <v>1</v>
      </c>
      <c r="P46" s="25">
        <v>23</v>
      </c>
      <c r="Q46" s="14">
        <f t="shared" si="28"/>
        <v>19587</v>
      </c>
      <c r="R46" s="15">
        <f t="shared" si="29"/>
        <v>3.7816340435489326E-3</v>
      </c>
      <c r="S46" s="18">
        <f t="shared" si="30"/>
        <v>3.7816340435489326E-3</v>
      </c>
      <c r="T46" s="17">
        <f t="shared" si="31"/>
        <v>67</v>
      </c>
      <c r="U46" s="14">
        <v>4362</v>
      </c>
      <c r="V46" s="16">
        <f t="shared" si="32"/>
        <v>44</v>
      </c>
      <c r="W46" s="21">
        <f t="shared" si="33"/>
        <v>285</v>
      </c>
      <c r="X46" s="19">
        <v>44</v>
      </c>
      <c r="Y46" s="22">
        <f t="shared" si="34"/>
        <v>0</v>
      </c>
      <c r="Z46" s="19">
        <f t="shared" si="35"/>
        <v>44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</row>
    <row r="47" spans="1:242" s="1" customFormat="1" ht="27.75" x14ac:dyDescent="0.25">
      <c r="A47" s="20" t="s">
        <v>63</v>
      </c>
      <c r="B47" s="14">
        <v>419185</v>
      </c>
      <c r="C47" s="23">
        <v>72843</v>
      </c>
      <c r="D47" s="15">
        <f t="shared" si="18"/>
        <v>0.173772916492718</v>
      </c>
      <c r="E47" s="16">
        <f t="shared" si="19"/>
        <v>82</v>
      </c>
      <c r="F47" s="23">
        <v>21372</v>
      </c>
      <c r="G47" s="15">
        <f t="shared" si="20"/>
        <v>0.29339813022527905</v>
      </c>
      <c r="H47" s="16">
        <f t="shared" si="21"/>
        <v>3</v>
      </c>
      <c r="I47" s="15">
        <f t="shared" si="22"/>
        <v>5.0984648782757019E-2</v>
      </c>
      <c r="J47" s="16">
        <f t="shared" si="23"/>
        <v>58</v>
      </c>
      <c r="K47" s="24">
        <v>10028</v>
      </c>
      <c r="L47" s="15">
        <f t="shared" si="24"/>
        <v>2.3922611734675619E-2</v>
      </c>
      <c r="M47" s="17">
        <f t="shared" si="25"/>
        <v>65</v>
      </c>
      <c r="N47" s="15">
        <f t="shared" si="26"/>
        <v>0.46921205315365899</v>
      </c>
      <c r="O47" s="17">
        <f t="shared" si="27"/>
        <v>64</v>
      </c>
      <c r="P47" s="25">
        <v>2</v>
      </c>
      <c r="Q47" s="14">
        <f t="shared" si="28"/>
        <v>209593</v>
      </c>
      <c r="R47" s="15">
        <f t="shared" si="29"/>
        <v>4.0465820395647695E-2</v>
      </c>
      <c r="S47" s="18">
        <f t="shared" si="30"/>
        <v>4.0465820395647695E-2</v>
      </c>
      <c r="T47" s="17">
        <f t="shared" si="31"/>
        <v>6</v>
      </c>
      <c r="U47" s="14">
        <v>612</v>
      </c>
      <c r="V47" s="16">
        <f t="shared" si="32"/>
        <v>7</v>
      </c>
      <c r="W47" s="21">
        <f t="shared" si="33"/>
        <v>285</v>
      </c>
      <c r="X47" s="19">
        <v>50</v>
      </c>
      <c r="Y47" s="22" t="str">
        <f t="shared" si="34"/>
        <v>+6</v>
      </c>
      <c r="Z47" s="19">
        <f t="shared" si="35"/>
        <v>44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</row>
    <row r="48" spans="1:242" s="1" customFormat="1" ht="27.75" x14ac:dyDescent="0.25">
      <c r="A48" s="13" t="s">
        <v>11</v>
      </c>
      <c r="B48" s="14">
        <v>2401182</v>
      </c>
      <c r="C48" s="23">
        <v>105650</v>
      </c>
      <c r="D48" s="15">
        <f t="shared" si="18"/>
        <v>4.3999163745188828E-2</v>
      </c>
      <c r="E48" s="16">
        <f t="shared" si="19"/>
        <v>26</v>
      </c>
      <c r="F48" s="23">
        <v>86456</v>
      </c>
      <c r="G48" s="15">
        <f t="shared" si="20"/>
        <v>0.81832465688594413</v>
      </c>
      <c r="H48" s="16">
        <f t="shared" si="21"/>
        <v>70</v>
      </c>
      <c r="I48" s="15">
        <f t="shared" si="22"/>
        <v>3.6005600575050124E-2</v>
      </c>
      <c r="J48" s="16">
        <f t="shared" si="23"/>
        <v>42</v>
      </c>
      <c r="K48" s="24">
        <v>29459</v>
      </c>
      <c r="L48" s="15">
        <f t="shared" si="24"/>
        <v>1.2268541076852983E-2</v>
      </c>
      <c r="M48" s="17">
        <f t="shared" si="25"/>
        <v>35</v>
      </c>
      <c r="N48" s="15">
        <f t="shared" si="26"/>
        <v>0.34073979827889334</v>
      </c>
      <c r="O48" s="17">
        <f t="shared" si="27"/>
        <v>20</v>
      </c>
      <c r="P48" s="25">
        <v>59.5</v>
      </c>
      <c r="Q48" s="14">
        <f t="shared" si="28"/>
        <v>40356</v>
      </c>
      <c r="R48" s="15">
        <f t="shared" si="29"/>
        <v>7.791475134602579E-3</v>
      </c>
      <c r="S48" s="18">
        <f t="shared" si="30"/>
        <v>7.791475134602579E-3</v>
      </c>
      <c r="T48" s="17">
        <f t="shared" si="31"/>
        <v>37</v>
      </c>
      <c r="U48" s="14">
        <v>4720</v>
      </c>
      <c r="V48" s="16">
        <f t="shared" si="32"/>
        <v>51</v>
      </c>
      <c r="W48" s="21">
        <f t="shared" si="33"/>
        <v>281</v>
      </c>
      <c r="X48" s="19">
        <v>51</v>
      </c>
      <c r="Y48" s="22" t="str">
        <f t="shared" si="34"/>
        <v>+5</v>
      </c>
      <c r="Z48" s="19">
        <f t="shared" si="35"/>
        <v>46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</row>
    <row r="49" spans="1:242" s="1" customFormat="1" ht="27.75" x14ac:dyDescent="0.25">
      <c r="A49" s="13" t="s">
        <v>110</v>
      </c>
      <c r="B49" s="14">
        <v>1176058</v>
      </c>
      <c r="C49" s="23">
        <v>61479</v>
      </c>
      <c r="D49" s="15">
        <f t="shared" si="18"/>
        <v>5.2275483011892269E-2</v>
      </c>
      <c r="E49" s="16">
        <f t="shared" si="19"/>
        <v>35</v>
      </c>
      <c r="F49" s="23">
        <v>53274</v>
      </c>
      <c r="G49" s="15">
        <f t="shared" si="20"/>
        <v>0.86653979407602599</v>
      </c>
      <c r="H49" s="16">
        <f t="shared" si="21"/>
        <v>75</v>
      </c>
      <c r="I49" s="15">
        <f t="shared" si="22"/>
        <v>4.5298786284349919E-2</v>
      </c>
      <c r="J49" s="16">
        <f t="shared" si="23"/>
        <v>55</v>
      </c>
      <c r="K49" s="24">
        <v>17960</v>
      </c>
      <c r="L49" s="15">
        <f t="shared" si="24"/>
        <v>1.5271355664431515E-2</v>
      </c>
      <c r="M49" s="17">
        <f t="shared" si="25"/>
        <v>43</v>
      </c>
      <c r="N49" s="15">
        <f t="shared" si="26"/>
        <v>0.33712505161992717</v>
      </c>
      <c r="O49" s="17">
        <f t="shared" si="27"/>
        <v>15</v>
      </c>
      <c r="P49" s="25">
        <v>15.75</v>
      </c>
      <c r="Q49" s="14">
        <f t="shared" si="28"/>
        <v>74671</v>
      </c>
      <c r="R49" s="15">
        <f t="shared" si="29"/>
        <v>1.4416623049259322E-2</v>
      </c>
      <c r="S49" s="18">
        <f t="shared" si="30"/>
        <v>1.4416623049259322E-2</v>
      </c>
      <c r="T49" s="17">
        <f t="shared" si="31"/>
        <v>20</v>
      </c>
      <c r="U49" s="14">
        <v>3460</v>
      </c>
      <c r="V49" s="16">
        <f t="shared" si="32"/>
        <v>35</v>
      </c>
      <c r="W49" s="21">
        <f t="shared" si="33"/>
        <v>278</v>
      </c>
      <c r="X49" s="19">
        <v>46</v>
      </c>
      <c r="Y49" s="22">
        <f t="shared" si="34"/>
        <v>-1</v>
      </c>
      <c r="Z49" s="19">
        <f t="shared" si="35"/>
        <v>47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</row>
    <row r="50" spans="1:242" s="1" customFormat="1" ht="27.75" x14ac:dyDescent="0.25">
      <c r="A50" s="13" t="s">
        <v>52</v>
      </c>
      <c r="B50" s="14">
        <v>2563332</v>
      </c>
      <c r="C50" s="23">
        <v>101911</v>
      </c>
      <c r="D50" s="15">
        <f t="shared" si="18"/>
        <v>3.9757237845117213E-2</v>
      </c>
      <c r="E50" s="16">
        <f t="shared" si="19"/>
        <v>14</v>
      </c>
      <c r="F50" s="23">
        <v>74031</v>
      </c>
      <c r="G50" s="15">
        <f t="shared" si="20"/>
        <v>0.72642796165281476</v>
      </c>
      <c r="H50" s="16">
        <f t="shared" si="21"/>
        <v>56</v>
      </c>
      <c r="I50" s="15">
        <f t="shared" si="22"/>
        <v>2.888076924877464E-2</v>
      </c>
      <c r="J50" s="16">
        <f t="shared" si="23"/>
        <v>28</v>
      </c>
      <c r="K50" s="24">
        <v>28758</v>
      </c>
      <c r="L50" s="15">
        <f t="shared" si="24"/>
        <v>1.1218991531334996E-2</v>
      </c>
      <c r="M50" s="17">
        <f t="shared" si="25"/>
        <v>27</v>
      </c>
      <c r="N50" s="15">
        <f t="shared" si="26"/>
        <v>0.3884588888438627</v>
      </c>
      <c r="O50" s="17">
        <f t="shared" si="27"/>
        <v>37</v>
      </c>
      <c r="P50" s="25">
        <v>95</v>
      </c>
      <c r="Q50" s="14">
        <f t="shared" si="28"/>
        <v>26983</v>
      </c>
      <c r="R50" s="15">
        <f t="shared" si="29"/>
        <v>5.2095691732823224E-3</v>
      </c>
      <c r="S50" s="18">
        <f t="shared" si="30"/>
        <v>5.2095691732823224E-3</v>
      </c>
      <c r="T50" s="17">
        <f t="shared" si="31"/>
        <v>55</v>
      </c>
      <c r="U50" s="14">
        <v>5825</v>
      </c>
      <c r="V50" s="16">
        <f t="shared" si="32"/>
        <v>59</v>
      </c>
      <c r="W50" s="21">
        <f t="shared" si="33"/>
        <v>276</v>
      </c>
      <c r="X50" s="19">
        <v>48</v>
      </c>
      <c r="Y50" s="22">
        <f t="shared" si="34"/>
        <v>0</v>
      </c>
      <c r="Z50" s="19">
        <f t="shared" si="35"/>
        <v>48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</row>
    <row r="51" spans="1:242" s="1" customFormat="1" ht="27.75" x14ac:dyDescent="0.25">
      <c r="A51" s="13" t="s">
        <v>14</v>
      </c>
      <c r="B51" s="14">
        <v>758362</v>
      </c>
      <c r="C51" s="23">
        <v>80085</v>
      </c>
      <c r="D51" s="15">
        <f t="shared" si="18"/>
        <v>0.10560260139616701</v>
      </c>
      <c r="E51" s="16">
        <f t="shared" si="19"/>
        <v>65</v>
      </c>
      <c r="F51" s="23">
        <v>38189</v>
      </c>
      <c r="G51" s="15">
        <f t="shared" si="20"/>
        <v>0.47685584066928888</v>
      </c>
      <c r="H51" s="16">
        <f t="shared" si="21"/>
        <v>17</v>
      </c>
      <c r="I51" s="15">
        <f t="shared" si="22"/>
        <v>5.0357217265633032E-2</v>
      </c>
      <c r="J51" s="16">
        <f t="shared" si="23"/>
        <v>57</v>
      </c>
      <c r="K51" s="24">
        <v>16002</v>
      </c>
      <c r="L51" s="15">
        <f t="shared" si="24"/>
        <v>2.1100740807160696E-2</v>
      </c>
      <c r="M51" s="17">
        <f t="shared" si="25"/>
        <v>61</v>
      </c>
      <c r="N51" s="15">
        <f t="shared" si="26"/>
        <v>0.41902118411060779</v>
      </c>
      <c r="O51" s="17">
        <f t="shared" si="27"/>
        <v>46</v>
      </c>
      <c r="P51" s="25">
        <v>6</v>
      </c>
      <c r="Q51" s="14">
        <f t="shared" si="28"/>
        <v>126394</v>
      </c>
      <c r="R51" s="15">
        <f t="shared" si="29"/>
        <v>2.4402708597555712E-2</v>
      </c>
      <c r="S51" s="18">
        <f t="shared" si="30"/>
        <v>2.4402708597555712E-2</v>
      </c>
      <c r="T51" s="17">
        <f t="shared" si="31"/>
        <v>10</v>
      </c>
      <c r="U51" s="14">
        <v>1339</v>
      </c>
      <c r="V51" s="16">
        <f t="shared" si="32"/>
        <v>17</v>
      </c>
      <c r="W51" s="21">
        <f t="shared" si="33"/>
        <v>273</v>
      </c>
      <c r="X51" s="19">
        <v>42</v>
      </c>
      <c r="Y51" s="22">
        <f t="shared" si="34"/>
        <v>-7</v>
      </c>
      <c r="Z51" s="19">
        <f t="shared" si="35"/>
        <v>49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</row>
    <row r="52" spans="1:242" s="3" customFormat="1" ht="27.75" x14ac:dyDescent="0.25">
      <c r="A52" s="13" t="s">
        <v>23</v>
      </c>
      <c r="B52" s="14">
        <v>1287235</v>
      </c>
      <c r="C52" s="23">
        <v>66498</v>
      </c>
      <c r="D52" s="15">
        <f t="shared" si="18"/>
        <v>5.165956488131538E-2</v>
      </c>
      <c r="E52" s="16">
        <f t="shared" si="19"/>
        <v>34</v>
      </c>
      <c r="F52" s="23">
        <v>39511</v>
      </c>
      <c r="G52" s="15">
        <f t="shared" si="20"/>
        <v>0.59416824566152371</v>
      </c>
      <c r="H52" s="16">
        <f t="shared" si="21"/>
        <v>33</v>
      </c>
      <c r="I52" s="15">
        <f t="shared" si="22"/>
        <v>3.0694473037168817E-2</v>
      </c>
      <c r="J52" s="16">
        <f t="shared" si="23"/>
        <v>31</v>
      </c>
      <c r="K52" s="24">
        <v>15255</v>
      </c>
      <c r="L52" s="15">
        <f t="shared" si="24"/>
        <v>1.1850982920756505E-2</v>
      </c>
      <c r="M52" s="17">
        <f t="shared" si="25"/>
        <v>31</v>
      </c>
      <c r="N52" s="15">
        <f t="shared" si="26"/>
        <v>0.38609501151578041</v>
      </c>
      <c r="O52" s="17">
        <f t="shared" si="27"/>
        <v>35</v>
      </c>
      <c r="P52" s="25">
        <v>37</v>
      </c>
      <c r="Q52" s="14">
        <f t="shared" si="28"/>
        <v>34791</v>
      </c>
      <c r="R52" s="15">
        <f t="shared" si="29"/>
        <v>6.7170485530765765E-3</v>
      </c>
      <c r="S52" s="18">
        <f t="shared" si="30"/>
        <v>6.7170485530765765E-3</v>
      </c>
      <c r="T52" s="17">
        <f t="shared" si="31"/>
        <v>49</v>
      </c>
      <c r="U52" s="14">
        <v>4711</v>
      </c>
      <c r="V52" s="16">
        <f t="shared" si="32"/>
        <v>50</v>
      </c>
      <c r="W52" s="21">
        <f t="shared" si="33"/>
        <v>263</v>
      </c>
      <c r="X52" s="19">
        <v>56</v>
      </c>
      <c r="Y52" s="22" t="str">
        <f t="shared" si="34"/>
        <v>+6</v>
      </c>
      <c r="Z52" s="19">
        <f t="shared" si="35"/>
        <v>50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</row>
    <row r="53" spans="1:242" s="1" customFormat="1" ht="27.75" x14ac:dyDescent="0.25">
      <c r="A53" s="13" t="s">
        <v>69</v>
      </c>
      <c r="B53" s="14">
        <v>1030375</v>
      </c>
      <c r="C53" s="23">
        <v>55529</v>
      </c>
      <c r="D53" s="15">
        <f t="shared" si="18"/>
        <v>5.389202960087347E-2</v>
      </c>
      <c r="E53" s="16">
        <f t="shared" si="19"/>
        <v>37</v>
      </c>
      <c r="F53" s="23">
        <v>32464</v>
      </c>
      <c r="G53" s="15">
        <f t="shared" si="20"/>
        <v>0.58463145383493309</v>
      </c>
      <c r="H53" s="16">
        <f t="shared" si="21"/>
        <v>31</v>
      </c>
      <c r="I53" s="15">
        <f t="shared" si="22"/>
        <v>3.1506975615673907E-2</v>
      </c>
      <c r="J53" s="16">
        <f t="shared" si="23"/>
        <v>33</v>
      </c>
      <c r="K53" s="24">
        <v>12158</v>
      </c>
      <c r="L53" s="15">
        <f t="shared" si="24"/>
        <v>1.1799587528812326E-2</v>
      </c>
      <c r="M53" s="17">
        <f t="shared" si="25"/>
        <v>30</v>
      </c>
      <c r="N53" s="15">
        <f t="shared" si="26"/>
        <v>0.37450714637752586</v>
      </c>
      <c r="O53" s="17">
        <f t="shared" si="27"/>
        <v>27</v>
      </c>
      <c r="P53" s="25">
        <v>42.5</v>
      </c>
      <c r="Q53" s="14">
        <f t="shared" si="28"/>
        <v>24245</v>
      </c>
      <c r="R53" s="15">
        <f t="shared" si="29"/>
        <v>4.6809474338001663E-3</v>
      </c>
      <c r="S53" s="18">
        <f t="shared" si="30"/>
        <v>4.6809474338001663E-3</v>
      </c>
      <c r="T53" s="17">
        <f t="shared" si="31"/>
        <v>59</v>
      </c>
      <c r="U53" s="14">
        <v>4464</v>
      </c>
      <c r="V53" s="16">
        <f t="shared" si="32"/>
        <v>46</v>
      </c>
      <c r="W53" s="21">
        <f t="shared" si="33"/>
        <v>263</v>
      </c>
      <c r="X53" s="19">
        <v>58</v>
      </c>
      <c r="Y53" s="22" t="str">
        <f t="shared" si="34"/>
        <v>+8</v>
      </c>
      <c r="Z53" s="19">
        <f t="shared" si="35"/>
        <v>50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</row>
    <row r="54" spans="1:242" ht="27.75" x14ac:dyDescent="0.25">
      <c r="A54" s="13" t="s">
        <v>39</v>
      </c>
      <c r="B54" s="14">
        <v>291373</v>
      </c>
      <c r="C54" s="23">
        <v>13596</v>
      </c>
      <c r="D54" s="15">
        <f t="shared" si="18"/>
        <v>4.666183894870149E-2</v>
      </c>
      <c r="E54" s="16">
        <f t="shared" si="19"/>
        <v>29</v>
      </c>
      <c r="F54" s="23">
        <v>12774</v>
      </c>
      <c r="G54" s="15">
        <f t="shared" si="20"/>
        <v>0.93954104148278905</v>
      </c>
      <c r="H54" s="16">
        <f t="shared" si="21"/>
        <v>79</v>
      </c>
      <c r="I54" s="15">
        <f t="shared" si="22"/>
        <v>4.3840712763365174E-2</v>
      </c>
      <c r="J54" s="16">
        <f t="shared" si="23"/>
        <v>52</v>
      </c>
      <c r="K54" s="24">
        <v>3474</v>
      </c>
      <c r="L54" s="15">
        <f t="shared" si="24"/>
        <v>1.1922861761384891E-2</v>
      </c>
      <c r="M54" s="17">
        <f t="shared" si="25"/>
        <v>33</v>
      </c>
      <c r="N54" s="15">
        <f t="shared" si="26"/>
        <v>0.27195866604039454</v>
      </c>
      <c r="O54" s="17">
        <f t="shared" si="27"/>
        <v>4</v>
      </c>
      <c r="P54" s="25">
        <v>8</v>
      </c>
      <c r="Q54" s="14">
        <f t="shared" si="28"/>
        <v>36422</v>
      </c>
      <c r="R54" s="15">
        <f t="shared" si="29"/>
        <v>7.031943387662185E-3</v>
      </c>
      <c r="S54" s="18">
        <f t="shared" si="30"/>
        <v>7.031943387662185E-3</v>
      </c>
      <c r="T54" s="17">
        <f t="shared" si="31"/>
        <v>45</v>
      </c>
      <c r="U54" s="14">
        <v>1328</v>
      </c>
      <c r="V54" s="16">
        <f t="shared" si="32"/>
        <v>16</v>
      </c>
      <c r="W54" s="21">
        <f t="shared" si="33"/>
        <v>258</v>
      </c>
      <c r="X54" s="19">
        <v>49</v>
      </c>
      <c r="Y54" s="22">
        <f t="shared" si="34"/>
        <v>-3</v>
      </c>
      <c r="Z54" s="19">
        <f t="shared" si="35"/>
        <v>52</v>
      </c>
    </row>
    <row r="55" spans="1:242" s="1" customFormat="1" ht="27.75" x14ac:dyDescent="0.25">
      <c r="A55" s="13" t="s">
        <v>42</v>
      </c>
      <c r="B55" s="14">
        <v>868950</v>
      </c>
      <c r="C55" s="23">
        <v>101998</v>
      </c>
      <c r="D55" s="15">
        <f t="shared" si="18"/>
        <v>0.11738074687841649</v>
      </c>
      <c r="E55" s="16">
        <f t="shared" si="19"/>
        <v>70</v>
      </c>
      <c r="F55" s="23">
        <v>38078</v>
      </c>
      <c r="G55" s="15">
        <f t="shared" si="20"/>
        <v>0.37332104551069628</v>
      </c>
      <c r="H55" s="16">
        <f t="shared" si="21"/>
        <v>9</v>
      </c>
      <c r="I55" s="15">
        <f t="shared" si="22"/>
        <v>4.3820703147476839E-2</v>
      </c>
      <c r="J55" s="16">
        <f t="shared" si="23"/>
        <v>51</v>
      </c>
      <c r="K55" s="24">
        <v>8620</v>
      </c>
      <c r="L55" s="15">
        <f t="shared" si="24"/>
        <v>9.9200184130272175E-3</v>
      </c>
      <c r="M55" s="17">
        <f t="shared" si="25"/>
        <v>18</v>
      </c>
      <c r="N55" s="15">
        <f t="shared" si="26"/>
        <v>0.22637743578969483</v>
      </c>
      <c r="O55" s="17">
        <f t="shared" si="27"/>
        <v>3</v>
      </c>
      <c r="P55" s="25">
        <v>76</v>
      </c>
      <c r="Q55" s="14">
        <f t="shared" si="28"/>
        <v>11434</v>
      </c>
      <c r="R55" s="15">
        <f t="shared" si="29"/>
        <v>2.2075460077571091E-3</v>
      </c>
      <c r="S55" s="18">
        <f t="shared" si="30"/>
        <v>2.2075460077571091E-3</v>
      </c>
      <c r="T55" s="17">
        <f t="shared" si="31"/>
        <v>82</v>
      </c>
      <c r="U55" s="14">
        <v>2154</v>
      </c>
      <c r="V55" s="16">
        <f t="shared" si="32"/>
        <v>23</v>
      </c>
      <c r="W55" s="21">
        <f t="shared" si="33"/>
        <v>256</v>
      </c>
      <c r="X55" s="19">
        <v>52</v>
      </c>
      <c r="Y55" s="22">
        <f t="shared" si="34"/>
        <v>-1</v>
      </c>
      <c r="Z55" s="19">
        <f t="shared" si="35"/>
        <v>53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</row>
    <row r="56" spans="1:242" s="1" customFormat="1" ht="27.75" x14ac:dyDescent="0.25">
      <c r="A56" s="13" t="s">
        <v>1</v>
      </c>
      <c r="B56" s="14">
        <v>431460</v>
      </c>
      <c r="C56" s="23">
        <v>28412</v>
      </c>
      <c r="D56" s="15">
        <f t="shared" si="18"/>
        <v>6.5850832058591754E-2</v>
      </c>
      <c r="E56" s="16">
        <f t="shared" si="19"/>
        <v>45</v>
      </c>
      <c r="F56" s="23">
        <v>13484</v>
      </c>
      <c r="G56" s="15">
        <f t="shared" si="20"/>
        <v>0.47458820216809799</v>
      </c>
      <c r="H56" s="16">
        <f t="shared" si="21"/>
        <v>16</v>
      </c>
      <c r="I56" s="15">
        <f t="shared" si="22"/>
        <v>3.125202799796041E-2</v>
      </c>
      <c r="J56" s="16">
        <f t="shared" si="23"/>
        <v>32</v>
      </c>
      <c r="K56" s="24">
        <v>9611</v>
      </c>
      <c r="L56" s="15">
        <f t="shared" si="24"/>
        <v>2.2275529597181661E-2</v>
      </c>
      <c r="M56" s="17">
        <f t="shared" si="25"/>
        <v>62</v>
      </c>
      <c r="N56" s="15">
        <f t="shared" si="26"/>
        <v>0.71277069118955805</v>
      </c>
      <c r="O56" s="17">
        <f t="shared" si="27"/>
        <v>85</v>
      </c>
      <c r="P56" s="25">
        <v>3</v>
      </c>
      <c r="Q56" s="14">
        <f t="shared" si="28"/>
        <v>143820</v>
      </c>
      <c r="R56" s="15">
        <f t="shared" si="29"/>
        <v>2.7767121465421322E-2</v>
      </c>
      <c r="S56" s="18">
        <f t="shared" si="30"/>
        <v>2.7767121465421322E-2</v>
      </c>
      <c r="T56" s="17">
        <f t="shared" si="31"/>
        <v>8</v>
      </c>
      <c r="U56" s="14">
        <v>550</v>
      </c>
      <c r="V56" s="16">
        <f t="shared" si="32"/>
        <v>5</v>
      </c>
      <c r="W56" s="21">
        <f t="shared" si="33"/>
        <v>253</v>
      </c>
      <c r="X56" s="19">
        <v>45</v>
      </c>
      <c r="Y56" s="22">
        <f t="shared" si="34"/>
        <v>-9</v>
      </c>
      <c r="Z56" s="19">
        <f t="shared" si="35"/>
        <v>54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</row>
    <row r="57" spans="1:242" s="1" customFormat="1" ht="27.75" x14ac:dyDescent="0.25">
      <c r="A57" s="13" t="s">
        <v>3</v>
      </c>
      <c r="B57" s="14">
        <v>435772</v>
      </c>
      <c r="C57" s="23">
        <v>40242</v>
      </c>
      <c r="D57" s="15">
        <f t="shared" si="18"/>
        <v>9.2346456403807495E-2</v>
      </c>
      <c r="E57" s="16">
        <f t="shared" si="19"/>
        <v>54</v>
      </c>
      <c r="F57" s="23">
        <v>12915</v>
      </c>
      <c r="G57" s="15">
        <f t="shared" si="20"/>
        <v>0.32093335321306099</v>
      </c>
      <c r="H57" s="16">
        <f t="shared" si="21"/>
        <v>6</v>
      </c>
      <c r="I57" s="15">
        <f t="shared" si="22"/>
        <v>2.963705791101769E-2</v>
      </c>
      <c r="J57" s="16">
        <f t="shared" si="23"/>
        <v>29</v>
      </c>
      <c r="K57" s="24">
        <v>7705</v>
      </c>
      <c r="L57" s="15">
        <f t="shared" si="24"/>
        <v>1.7681264514470871E-2</v>
      </c>
      <c r="M57" s="17">
        <f t="shared" si="25"/>
        <v>51</v>
      </c>
      <c r="N57" s="15">
        <f t="shared" si="26"/>
        <v>0.59659310878823069</v>
      </c>
      <c r="O57" s="17">
        <f t="shared" si="27"/>
        <v>84</v>
      </c>
      <c r="P57" s="26">
        <v>6</v>
      </c>
      <c r="Q57" s="14">
        <f t="shared" si="28"/>
        <v>72629</v>
      </c>
      <c r="R57" s="15">
        <f t="shared" si="29"/>
        <v>1.4022377033180957E-2</v>
      </c>
      <c r="S57" s="18">
        <f t="shared" si="30"/>
        <v>1.4022377033180957E-2</v>
      </c>
      <c r="T57" s="17">
        <f t="shared" si="31"/>
        <v>21</v>
      </c>
      <c r="U57" s="14">
        <v>491</v>
      </c>
      <c r="V57" s="16">
        <f t="shared" si="32"/>
        <v>4</v>
      </c>
      <c r="W57" s="21">
        <f t="shared" si="33"/>
        <v>249</v>
      </c>
      <c r="X57" s="19">
        <v>59</v>
      </c>
      <c r="Y57" s="22" t="str">
        <f t="shared" si="34"/>
        <v>+4</v>
      </c>
      <c r="Z57" s="19">
        <f t="shared" si="35"/>
        <v>55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</row>
    <row r="58" spans="1:242" s="3" customFormat="1" ht="27.75" x14ac:dyDescent="0.25">
      <c r="A58" s="13" t="s">
        <v>16</v>
      </c>
      <c r="B58" s="14">
        <v>2960455</v>
      </c>
      <c r="C58" s="23">
        <v>130048</v>
      </c>
      <c r="D58" s="15">
        <f t="shared" si="18"/>
        <v>4.3928382630372693E-2</v>
      </c>
      <c r="E58" s="16">
        <f t="shared" si="19"/>
        <v>25</v>
      </c>
      <c r="F58" s="23">
        <v>77801</v>
      </c>
      <c r="G58" s="15">
        <f t="shared" si="20"/>
        <v>0.59824833907480313</v>
      </c>
      <c r="H58" s="16">
        <f t="shared" si="21"/>
        <v>34</v>
      </c>
      <c r="I58" s="15">
        <f t="shared" si="22"/>
        <v>2.6280081946862897E-2</v>
      </c>
      <c r="J58" s="16">
        <f t="shared" si="23"/>
        <v>22</v>
      </c>
      <c r="K58" s="24">
        <v>29720</v>
      </c>
      <c r="L58" s="15">
        <f t="shared" si="24"/>
        <v>1.0038997383848091E-2</v>
      </c>
      <c r="M58" s="17">
        <f t="shared" si="25"/>
        <v>19</v>
      </c>
      <c r="N58" s="15">
        <f t="shared" si="26"/>
        <v>0.38200023135949407</v>
      </c>
      <c r="O58" s="17">
        <f t="shared" si="27"/>
        <v>31</v>
      </c>
      <c r="P58" s="25">
        <v>109</v>
      </c>
      <c r="Q58" s="14">
        <f t="shared" si="28"/>
        <v>27161</v>
      </c>
      <c r="R58" s="15">
        <f t="shared" si="29"/>
        <v>5.2439353784057051E-3</v>
      </c>
      <c r="S58" s="18">
        <f t="shared" si="30"/>
        <v>5.2439353784057051E-3</v>
      </c>
      <c r="T58" s="17">
        <f t="shared" si="31"/>
        <v>54</v>
      </c>
      <c r="U58" s="14">
        <v>6474</v>
      </c>
      <c r="V58" s="16">
        <f t="shared" si="32"/>
        <v>62</v>
      </c>
      <c r="W58" s="21">
        <f t="shared" si="33"/>
        <v>247</v>
      </c>
      <c r="X58" s="19">
        <v>55</v>
      </c>
      <c r="Y58" s="22">
        <f t="shared" si="34"/>
        <v>-1</v>
      </c>
      <c r="Z58" s="19">
        <f t="shared" si="35"/>
        <v>56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</row>
    <row r="59" spans="1:242" s="3" customFormat="1" ht="27.75" x14ac:dyDescent="0.25">
      <c r="A59" s="13" t="s">
        <v>41</v>
      </c>
      <c r="B59" s="14">
        <v>1771893</v>
      </c>
      <c r="C59" s="23">
        <v>46165</v>
      </c>
      <c r="D59" s="15">
        <f t="shared" si="18"/>
        <v>2.6054056311526713E-2</v>
      </c>
      <c r="E59" s="16">
        <f t="shared" si="19"/>
        <v>4</v>
      </c>
      <c r="F59" s="23">
        <v>37164</v>
      </c>
      <c r="G59" s="15">
        <f t="shared" si="20"/>
        <v>0.8050254521823893</v>
      </c>
      <c r="H59" s="16">
        <f t="shared" si="21"/>
        <v>67</v>
      </c>
      <c r="I59" s="15">
        <f t="shared" si="22"/>
        <v>2.0974178463372226E-2</v>
      </c>
      <c r="J59" s="16">
        <f t="shared" si="23"/>
        <v>11</v>
      </c>
      <c r="K59" s="24">
        <v>16401</v>
      </c>
      <c r="L59" s="15">
        <f t="shared" si="24"/>
        <v>9.2562022650351915E-3</v>
      </c>
      <c r="M59" s="17">
        <f t="shared" si="25"/>
        <v>12</v>
      </c>
      <c r="N59" s="15">
        <f t="shared" si="26"/>
        <v>0.44131417500807235</v>
      </c>
      <c r="O59" s="17">
        <f t="shared" si="27"/>
        <v>59</v>
      </c>
      <c r="P59" s="25">
        <v>41.5</v>
      </c>
      <c r="Q59" s="14">
        <f t="shared" si="28"/>
        <v>42697</v>
      </c>
      <c r="R59" s="15">
        <f t="shared" si="29"/>
        <v>8.2434486525455025E-3</v>
      </c>
      <c r="S59" s="18">
        <f t="shared" si="30"/>
        <v>8.2434486525455025E-3</v>
      </c>
      <c r="T59" s="17">
        <f t="shared" si="31"/>
        <v>35</v>
      </c>
      <c r="U59" s="14">
        <v>5447</v>
      </c>
      <c r="V59" s="16">
        <f t="shared" si="32"/>
        <v>57</v>
      </c>
      <c r="W59" s="21">
        <f t="shared" si="33"/>
        <v>245</v>
      </c>
      <c r="X59" s="19">
        <v>57</v>
      </c>
      <c r="Y59" s="22">
        <f t="shared" si="34"/>
        <v>0</v>
      </c>
      <c r="Z59" s="19">
        <f t="shared" si="35"/>
        <v>57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</row>
    <row r="60" spans="1:242" s="1" customFormat="1" ht="27.75" x14ac:dyDescent="0.25">
      <c r="A60" s="13" t="s">
        <v>50</v>
      </c>
      <c r="B60" s="14">
        <v>2189447</v>
      </c>
      <c r="C60" s="23">
        <v>58901</v>
      </c>
      <c r="D60" s="15">
        <f t="shared" si="18"/>
        <v>2.6902226909351998E-2</v>
      </c>
      <c r="E60" s="16">
        <f t="shared" si="19"/>
        <v>5</v>
      </c>
      <c r="F60" s="23">
        <v>44273</v>
      </c>
      <c r="G60" s="15">
        <f t="shared" si="20"/>
        <v>0.75165107553352239</v>
      </c>
      <c r="H60" s="16">
        <f t="shared" si="21"/>
        <v>59</v>
      </c>
      <c r="I60" s="15">
        <f t="shared" si="22"/>
        <v>2.0221087790661296E-2</v>
      </c>
      <c r="J60" s="16">
        <f t="shared" si="23"/>
        <v>10</v>
      </c>
      <c r="K60" s="24">
        <v>23235</v>
      </c>
      <c r="L60" s="15">
        <f t="shared" si="24"/>
        <v>1.0612268760102437E-2</v>
      </c>
      <c r="M60" s="17">
        <f t="shared" si="25"/>
        <v>23</v>
      </c>
      <c r="N60" s="15">
        <f t="shared" si="26"/>
        <v>0.52481196214397041</v>
      </c>
      <c r="O60" s="17">
        <f t="shared" si="27"/>
        <v>79</v>
      </c>
      <c r="P60" s="25">
        <v>40</v>
      </c>
      <c r="Q60" s="14">
        <f t="shared" si="28"/>
        <v>54737</v>
      </c>
      <c r="R60" s="15">
        <f t="shared" si="29"/>
        <v>1.0567994212576603E-2</v>
      </c>
      <c r="S60" s="18">
        <f t="shared" si="30"/>
        <v>1.0567994212576603E-2</v>
      </c>
      <c r="T60" s="17">
        <f t="shared" si="31"/>
        <v>27</v>
      </c>
      <c r="U60" s="14">
        <v>4170</v>
      </c>
      <c r="V60" s="16">
        <f t="shared" si="32"/>
        <v>40</v>
      </c>
      <c r="W60" s="21">
        <f t="shared" si="33"/>
        <v>243</v>
      </c>
      <c r="X60" s="19">
        <v>54</v>
      </c>
      <c r="Y60" s="22">
        <f t="shared" si="34"/>
        <v>-4</v>
      </c>
      <c r="Z60" s="19">
        <f t="shared" si="35"/>
        <v>58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</row>
    <row r="61" spans="1:242" s="3" customFormat="1" ht="27.75" x14ac:dyDescent="0.25">
      <c r="A61" s="13" t="s">
        <v>40</v>
      </c>
      <c r="B61" s="14">
        <v>133655</v>
      </c>
      <c r="C61" s="23">
        <v>5225</v>
      </c>
      <c r="D61" s="15">
        <f t="shared" si="18"/>
        <v>3.9093187684710637E-2</v>
      </c>
      <c r="E61" s="16">
        <f t="shared" si="19"/>
        <v>13</v>
      </c>
      <c r="F61" s="23">
        <v>3631</v>
      </c>
      <c r="G61" s="15">
        <f t="shared" si="20"/>
        <v>0.69492822966507173</v>
      </c>
      <c r="H61" s="16">
        <f t="shared" si="21"/>
        <v>51</v>
      </c>
      <c r="I61" s="15">
        <f t="shared" si="22"/>
        <v>2.7166959709700348E-2</v>
      </c>
      <c r="J61" s="16">
        <f t="shared" si="23"/>
        <v>24</v>
      </c>
      <c r="K61" s="24">
        <v>1531</v>
      </c>
      <c r="L61" s="15">
        <f t="shared" si="24"/>
        <v>1.1454865137854925E-2</v>
      </c>
      <c r="M61" s="17">
        <f t="shared" si="25"/>
        <v>29</v>
      </c>
      <c r="N61" s="15">
        <f t="shared" si="26"/>
        <v>0.42164692922060037</v>
      </c>
      <c r="O61" s="17">
        <f t="shared" si="27"/>
        <v>49</v>
      </c>
      <c r="P61" s="25">
        <v>5</v>
      </c>
      <c r="Q61" s="14">
        <f t="shared" si="28"/>
        <v>26731</v>
      </c>
      <c r="R61" s="15">
        <f t="shared" si="29"/>
        <v>5.1609158941188808E-3</v>
      </c>
      <c r="S61" s="18">
        <f t="shared" si="30"/>
        <v>5.1609158941188808E-3</v>
      </c>
      <c r="T61" s="17">
        <f t="shared" si="31"/>
        <v>56</v>
      </c>
      <c r="U61" s="14">
        <v>1099</v>
      </c>
      <c r="V61" s="16">
        <f t="shared" si="32"/>
        <v>14</v>
      </c>
      <c r="W61" s="21">
        <f t="shared" si="33"/>
        <v>236</v>
      </c>
      <c r="X61" s="19">
        <v>53</v>
      </c>
      <c r="Y61" s="22">
        <f t="shared" si="34"/>
        <v>-6</v>
      </c>
      <c r="Z61" s="19">
        <f t="shared" si="35"/>
        <v>59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</row>
    <row r="62" spans="1:242" s="1" customFormat="1" ht="27.75" x14ac:dyDescent="0.25">
      <c r="A62" s="13" t="s">
        <v>71</v>
      </c>
      <c r="B62" s="14">
        <v>922438</v>
      </c>
      <c r="C62" s="23">
        <v>39311</v>
      </c>
      <c r="D62" s="15">
        <f t="shared" si="18"/>
        <v>4.2616414328117448E-2</v>
      </c>
      <c r="E62" s="16">
        <f t="shared" si="19"/>
        <v>23</v>
      </c>
      <c r="F62" s="23">
        <v>21947</v>
      </c>
      <c r="G62" s="15">
        <f t="shared" si="20"/>
        <v>0.55829157233344362</v>
      </c>
      <c r="H62" s="16">
        <f t="shared" si="21"/>
        <v>27</v>
      </c>
      <c r="I62" s="15">
        <f t="shared" si="22"/>
        <v>2.3792384962458182E-2</v>
      </c>
      <c r="J62" s="16">
        <f t="shared" si="23"/>
        <v>17</v>
      </c>
      <c r="K62" s="24">
        <v>11511</v>
      </c>
      <c r="L62" s="15">
        <f t="shared" si="24"/>
        <v>1.2478887469943779E-2</v>
      </c>
      <c r="M62" s="17">
        <f t="shared" si="25"/>
        <v>36</v>
      </c>
      <c r="N62" s="15">
        <f t="shared" si="26"/>
        <v>0.52449081879072312</v>
      </c>
      <c r="O62" s="17">
        <f t="shared" si="27"/>
        <v>78</v>
      </c>
      <c r="P62" s="25">
        <v>14</v>
      </c>
      <c r="Q62" s="14">
        <f t="shared" si="28"/>
        <v>65889</v>
      </c>
      <c r="R62" s="15">
        <f t="shared" si="29"/>
        <v>1.2721094884127003E-2</v>
      </c>
      <c r="S62" s="18">
        <f t="shared" si="30"/>
        <v>1.2721094884127003E-2</v>
      </c>
      <c r="T62" s="17">
        <f t="shared" si="31"/>
        <v>24</v>
      </c>
      <c r="U62" s="14">
        <v>2699</v>
      </c>
      <c r="V62" s="16">
        <f t="shared" si="32"/>
        <v>27</v>
      </c>
      <c r="W62" s="21">
        <f t="shared" si="33"/>
        <v>232</v>
      </c>
      <c r="X62" s="19">
        <v>61</v>
      </c>
      <c r="Y62" s="22" t="str">
        <f t="shared" si="34"/>
        <v>+1</v>
      </c>
      <c r="Z62" s="19">
        <f t="shared" si="35"/>
        <v>60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</row>
    <row r="63" spans="1:242" s="1" customFormat="1" ht="27.75" x14ac:dyDescent="0.25">
      <c r="A63" s="13" t="s">
        <v>72</v>
      </c>
      <c r="B63" s="14">
        <v>577247</v>
      </c>
      <c r="C63" s="23">
        <v>15631</v>
      </c>
      <c r="D63" s="15">
        <f t="shared" si="18"/>
        <v>2.7078529641557252E-2</v>
      </c>
      <c r="E63" s="16">
        <f t="shared" si="19"/>
        <v>6</v>
      </c>
      <c r="F63" s="23">
        <v>14663</v>
      </c>
      <c r="G63" s="15">
        <f t="shared" si="20"/>
        <v>0.93807178043631245</v>
      </c>
      <c r="H63" s="16">
        <f t="shared" si="21"/>
        <v>78</v>
      </c>
      <c r="I63" s="15">
        <f t="shared" si="22"/>
        <v>2.5401604512453074E-2</v>
      </c>
      <c r="J63" s="16">
        <f t="shared" si="23"/>
        <v>20</v>
      </c>
      <c r="K63" s="24">
        <v>5815</v>
      </c>
      <c r="L63" s="15">
        <f t="shared" si="24"/>
        <v>1.0073677299319008E-2</v>
      </c>
      <c r="M63" s="17">
        <f t="shared" si="25"/>
        <v>20</v>
      </c>
      <c r="N63" s="15">
        <f t="shared" si="26"/>
        <v>0.39657641683148059</v>
      </c>
      <c r="O63" s="17">
        <f t="shared" si="27"/>
        <v>39</v>
      </c>
      <c r="P63" s="25">
        <v>12</v>
      </c>
      <c r="Q63" s="14">
        <f t="shared" si="28"/>
        <v>48104</v>
      </c>
      <c r="R63" s="15">
        <f t="shared" si="29"/>
        <v>9.2873704003103002E-3</v>
      </c>
      <c r="S63" s="18">
        <f t="shared" si="30"/>
        <v>9.2873704003103002E-3</v>
      </c>
      <c r="T63" s="17">
        <f t="shared" si="31"/>
        <v>33</v>
      </c>
      <c r="U63" s="14">
        <v>3385</v>
      </c>
      <c r="V63" s="16">
        <f t="shared" si="32"/>
        <v>33</v>
      </c>
      <c r="W63" s="21">
        <f t="shared" si="33"/>
        <v>229</v>
      </c>
      <c r="X63" s="19">
        <v>63</v>
      </c>
      <c r="Y63" s="22" t="str">
        <f t="shared" si="34"/>
        <v>+2</v>
      </c>
      <c r="Z63" s="19">
        <f t="shared" si="35"/>
        <v>61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</row>
    <row r="64" spans="1:242" s="1" customFormat="1" ht="27.75" x14ac:dyDescent="0.25">
      <c r="A64" s="13" t="s">
        <v>56</v>
      </c>
      <c r="B64" s="14">
        <v>489972</v>
      </c>
      <c r="C64" s="23">
        <v>23187</v>
      </c>
      <c r="D64" s="15">
        <f t="shared" si="18"/>
        <v>4.7323112341113367E-2</v>
      </c>
      <c r="E64" s="16">
        <f t="shared" si="19"/>
        <v>31</v>
      </c>
      <c r="F64" s="23">
        <v>12917</v>
      </c>
      <c r="G64" s="15">
        <f t="shared" si="20"/>
        <v>0.55707939793850003</v>
      </c>
      <c r="H64" s="16">
        <f t="shared" si="21"/>
        <v>26</v>
      </c>
      <c r="I64" s="15">
        <f t="shared" si="22"/>
        <v>2.6362730931563435E-2</v>
      </c>
      <c r="J64" s="16">
        <f t="shared" si="23"/>
        <v>23</v>
      </c>
      <c r="K64" s="24">
        <v>5583</v>
      </c>
      <c r="L64" s="15">
        <f t="shared" si="24"/>
        <v>1.1394528666944233E-2</v>
      </c>
      <c r="M64" s="17">
        <f t="shared" si="25"/>
        <v>28</v>
      </c>
      <c r="N64" s="15">
        <f t="shared" si="26"/>
        <v>0.43222110397151042</v>
      </c>
      <c r="O64" s="17">
        <f t="shared" si="27"/>
        <v>53</v>
      </c>
      <c r="P64" s="25">
        <v>12.5</v>
      </c>
      <c r="Q64" s="14">
        <f t="shared" si="28"/>
        <v>39198</v>
      </c>
      <c r="R64" s="15">
        <f t="shared" si="29"/>
        <v>7.5679017327324781E-3</v>
      </c>
      <c r="S64" s="18">
        <f t="shared" si="30"/>
        <v>7.5679017327324781E-3</v>
      </c>
      <c r="T64" s="17">
        <f t="shared" si="31"/>
        <v>40</v>
      </c>
      <c r="U64" s="14">
        <v>2215</v>
      </c>
      <c r="V64" s="16">
        <f t="shared" si="32"/>
        <v>24</v>
      </c>
      <c r="W64" s="21">
        <f t="shared" si="33"/>
        <v>225</v>
      </c>
      <c r="X64" s="19">
        <v>60</v>
      </c>
      <c r="Y64" s="22">
        <f t="shared" si="34"/>
        <v>-2</v>
      </c>
      <c r="Z64" s="19">
        <f t="shared" si="35"/>
        <v>62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</row>
    <row r="65" spans="1:242" s="1" customFormat="1" ht="27.75" x14ac:dyDescent="0.25">
      <c r="A65" s="13" t="s">
        <v>13</v>
      </c>
      <c r="B65" s="14">
        <v>625478</v>
      </c>
      <c r="C65" s="23">
        <v>17731</v>
      </c>
      <c r="D65" s="15">
        <f t="shared" si="18"/>
        <v>2.8347919511157865E-2</v>
      </c>
      <c r="E65" s="16">
        <f t="shared" si="19"/>
        <v>7</v>
      </c>
      <c r="F65" s="23">
        <v>12124</v>
      </c>
      <c r="G65" s="15">
        <f t="shared" si="20"/>
        <v>0.68377418081326491</v>
      </c>
      <c r="H65" s="16">
        <f t="shared" si="21"/>
        <v>48</v>
      </c>
      <c r="I65" s="15">
        <f t="shared" si="22"/>
        <v>1.9383575441502338E-2</v>
      </c>
      <c r="J65" s="16">
        <f t="shared" si="23"/>
        <v>9</v>
      </c>
      <c r="K65" s="24">
        <v>6686</v>
      </c>
      <c r="L65" s="15">
        <f t="shared" si="24"/>
        <v>1.068942472796805E-2</v>
      </c>
      <c r="M65" s="17">
        <f t="shared" si="25"/>
        <v>24</v>
      </c>
      <c r="N65" s="15">
        <f t="shared" si="26"/>
        <v>0.55146816232266582</v>
      </c>
      <c r="O65" s="17">
        <f t="shared" si="27"/>
        <v>82</v>
      </c>
      <c r="P65" s="26">
        <v>15</v>
      </c>
      <c r="Q65" s="14">
        <f t="shared" si="28"/>
        <v>41699</v>
      </c>
      <c r="R65" s="15">
        <f t="shared" si="29"/>
        <v>8.0507662215728252E-3</v>
      </c>
      <c r="S65" s="18">
        <f t="shared" si="30"/>
        <v>8.0507662215728252E-3</v>
      </c>
      <c r="T65" s="17">
        <f t="shared" si="31"/>
        <v>36</v>
      </c>
      <c r="U65" s="14">
        <v>1391</v>
      </c>
      <c r="V65" s="16">
        <f t="shared" si="32"/>
        <v>18</v>
      </c>
      <c r="W65" s="21">
        <f t="shared" si="33"/>
        <v>224</v>
      </c>
      <c r="X65" s="19">
        <v>64</v>
      </c>
      <c r="Y65" s="22" t="str">
        <f t="shared" si="34"/>
        <v>+1</v>
      </c>
      <c r="Z65" s="19">
        <f t="shared" si="35"/>
        <v>63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</row>
    <row r="66" spans="1:242" s="1" customFormat="1" ht="27.75" x14ac:dyDescent="0.25">
      <c r="A66" s="13" t="s">
        <v>36</v>
      </c>
      <c r="B66" s="14">
        <v>1402942</v>
      </c>
      <c r="C66" s="23">
        <v>86855</v>
      </c>
      <c r="D66" s="15">
        <f t="shared" si="18"/>
        <v>6.1909187977835151E-2</v>
      </c>
      <c r="E66" s="16">
        <f t="shared" si="19"/>
        <v>42</v>
      </c>
      <c r="F66" s="23">
        <v>45113</v>
      </c>
      <c r="G66" s="15">
        <f t="shared" si="20"/>
        <v>0.51940590639571704</v>
      </c>
      <c r="H66" s="16">
        <f t="shared" si="21"/>
        <v>21</v>
      </c>
      <c r="I66" s="15">
        <f t="shared" si="22"/>
        <v>3.2155997895850288E-2</v>
      </c>
      <c r="J66" s="16">
        <f t="shared" si="23"/>
        <v>36</v>
      </c>
      <c r="K66" s="24">
        <v>14541</v>
      </c>
      <c r="L66" s="15">
        <f t="shared" si="24"/>
        <v>1.0364648003980207E-2</v>
      </c>
      <c r="M66" s="17">
        <f t="shared" si="25"/>
        <v>22</v>
      </c>
      <c r="N66" s="15">
        <f t="shared" si="26"/>
        <v>0.3223239421009465</v>
      </c>
      <c r="O66" s="17">
        <f t="shared" si="27"/>
        <v>14</v>
      </c>
      <c r="P66" s="25">
        <v>26.5</v>
      </c>
      <c r="Q66" s="14">
        <f t="shared" si="28"/>
        <v>52942</v>
      </c>
      <c r="R66" s="15">
        <f t="shared" si="29"/>
        <v>1.0221436132821135E-2</v>
      </c>
      <c r="S66" s="18">
        <f t="shared" si="30"/>
        <v>1.0221436132821135E-2</v>
      </c>
      <c r="T66" s="17">
        <f t="shared" si="31"/>
        <v>28</v>
      </c>
      <c r="U66" s="14">
        <v>6069</v>
      </c>
      <c r="V66" s="16">
        <f t="shared" si="32"/>
        <v>60</v>
      </c>
      <c r="W66" s="21">
        <f t="shared" si="33"/>
        <v>223</v>
      </c>
      <c r="X66" s="19">
        <v>65</v>
      </c>
      <c r="Y66" s="22" t="str">
        <f t="shared" si="34"/>
        <v>+1</v>
      </c>
      <c r="Z66" s="19">
        <f t="shared" si="35"/>
        <v>64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</row>
    <row r="67" spans="1:242" s="1" customFormat="1" ht="27.75" x14ac:dyDescent="0.25">
      <c r="A67" s="13" t="s">
        <v>74</v>
      </c>
      <c r="B67" s="14">
        <v>1706672</v>
      </c>
      <c r="C67" s="23">
        <v>48384</v>
      </c>
      <c r="D67" s="15">
        <f t="shared" ref="D67:D87" si="36">C67/B67</f>
        <v>2.8349911406526856E-2</v>
      </c>
      <c r="E67" s="16">
        <f t="shared" ref="E67:E87" si="37">RANK(D67,D:D,1)</f>
        <v>8</v>
      </c>
      <c r="F67" s="23">
        <v>32318</v>
      </c>
      <c r="G67" s="15">
        <f t="shared" ref="G67:G87" si="38">F67/C67</f>
        <v>0.66794808201058198</v>
      </c>
      <c r="H67" s="16">
        <f t="shared" ref="H67:H87" si="39">RANK(G67,G:G,1)</f>
        <v>47</v>
      </c>
      <c r="I67" s="15">
        <f t="shared" ref="I67:I87" si="40">F67/B67</f>
        <v>1.8936268949159535E-2</v>
      </c>
      <c r="J67" s="16">
        <f t="shared" ref="J67:J87" si="41">RANK(I67,I:I,1)</f>
        <v>8</v>
      </c>
      <c r="K67" s="24">
        <v>13657</v>
      </c>
      <c r="L67" s="15">
        <f t="shared" ref="L67:L87" si="42">K67/B67</f>
        <v>8.0021234308642782E-3</v>
      </c>
      <c r="M67" s="17">
        <f t="shared" ref="M67:M87" si="43">RANK(L67,L:L,1)</f>
        <v>7</v>
      </c>
      <c r="N67" s="15">
        <f t="shared" ref="N67:N87" si="44">K67/F67</f>
        <v>0.42258184293582524</v>
      </c>
      <c r="O67" s="17">
        <f t="shared" ref="O67:O87" si="45">RANK(N67,N:N,1)</f>
        <v>50</v>
      </c>
      <c r="P67" s="25">
        <v>58</v>
      </c>
      <c r="Q67" s="14">
        <f t="shared" ref="Q67:Q87" si="46">IFERROR(ROUNDUP(B67/P67,0),0)</f>
        <v>29426</v>
      </c>
      <c r="R67" s="15">
        <f t="shared" ref="R67:R87" si="47">Q67/SUM(Q$3:Q$87)</f>
        <v>5.6812356851723535E-3</v>
      </c>
      <c r="S67" s="18">
        <f t="shared" ref="S67:S87" si="48">IF(Q67/SUM(Q$3:Q$87)=0,1,Q67/SUM(Q$3:Q$87))</f>
        <v>5.6812356851723535E-3</v>
      </c>
      <c r="T67" s="17">
        <f t="shared" ref="T67:T87" si="49">IF(S67=1,0,RANK(S67,S:S,0))</f>
        <v>52</v>
      </c>
      <c r="U67" s="14">
        <v>4563</v>
      </c>
      <c r="V67" s="16">
        <f t="shared" ref="V67:V87" si="50">RANK(U67,U:U,1)</f>
        <v>49</v>
      </c>
      <c r="W67" s="21">
        <f t="shared" ref="W67:W87" si="51">SUM(E67,H67,J67,M67,O67,V67,T67)</f>
        <v>221</v>
      </c>
      <c r="X67" s="19">
        <v>66</v>
      </c>
      <c r="Y67" s="22" t="str">
        <f t="shared" ref="Y67:Y87" si="52">IF((X67-Z67)&gt;0,"+"&amp;(X67-Z67),(X67-Z67))</f>
        <v>+1</v>
      </c>
      <c r="Z67" s="19">
        <f t="shared" ref="Z67:Z87" si="53">RANK(W67,W:W,0)</f>
        <v>65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</row>
    <row r="68" spans="1:242" s="1" customFormat="1" ht="27.75" x14ac:dyDescent="0.25">
      <c r="A68" s="13" t="s">
        <v>54</v>
      </c>
      <c r="B68" s="14">
        <v>993484</v>
      </c>
      <c r="C68" s="23">
        <v>47715</v>
      </c>
      <c r="D68" s="15">
        <f t="shared" si="36"/>
        <v>4.8027950123001477E-2</v>
      </c>
      <c r="E68" s="16">
        <f t="shared" si="37"/>
        <v>32</v>
      </c>
      <c r="F68" s="23">
        <v>40672</v>
      </c>
      <c r="G68" s="15">
        <f t="shared" si="38"/>
        <v>0.85239442523315523</v>
      </c>
      <c r="H68" s="16">
        <f t="shared" si="39"/>
        <v>73</v>
      </c>
      <c r="I68" s="15">
        <f t="shared" si="40"/>
        <v>4.093875694022249E-2</v>
      </c>
      <c r="J68" s="16">
        <f t="shared" si="41"/>
        <v>45</v>
      </c>
      <c r="K68" s="24">
        <v>11062</v>
      </c>
      <c r="L68" s="15">
        <f t="shared" si="42"/>
        <v>1.1134552745690923E-2</v>
      </c>
      <c r="M68" s="17">
        <f t="shared" si="43"/>
        <v>26</v>
      </c>
      <c r="N68" s="15">
        <f t="shared" si="44"/>
        <v>0.27198072383949645</v>
      </c>
      <c r="O68" s="17">
        <f t="shared" si="45"/>
        <v>5</v>
      </c>
      <c r="P68" s="25">
        <v>7</v>
      </c>
      <c r="Q68" s="14">
        <f t="shared" si="46"/>
        <v>141927</v>
      </c>
      <c r="R68" s="15">
        <f t="shared" si="47"/>
        <v>2.7401642665991183E-2</v>
      </c>
      <c r="S68" s="18">
        <f t="shared" si="48"/>
        <v>2.7401642665991183E-2</v>
      </c>
      <c r="T68" s="17">
        <f t="shared" si="49"/>
        <v>9</v>
      </c>
      <c r="U68" s="14">
        <v>3027</v>
      </c>
      <c r="V68" s="16">
        <f t="shared" si="50"/>
        <v>31</v>
      </c>
      <c r="W68" s="21">
        <f t="shared" si="51"/>
        <v>221</v>
      </c>
      <c r="X68" s="19">
        <v>70</v>
      </c>
      <c r="Y68" s="22" t="str">
        <f t="shared" si="52"/>
        <v>+5</v>
      </c>
      <c r="Z68" s="19">
        <f t="shared" si="53"/>
        <v>65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</row>
    <row r="69" spans="1:242" s="1" customFormat="1" ht="27.75" x14ac:dyDescent="0.25">
      <c r="A69" s="13" t="s">
        <v>9</v>
      </c>
      <c r="B69" s="14">
        <v>1814273</v>
      </c>
      <c r="C69" s="23">
        <v>196338</v>
      </c>
      <c r="D69" s="15">
        <f t="shared" si="36"/>
        <v>0.10821855365758075</v>
      </c>
      <c r="E69" s="16">
        <f t="shared" si="37"/>
        <v>66</v>
      </c>
      <c r="F69" s="23">
        <v>49554</v>
      </c>
      <c r="G69" s="15">
        <f t="shared" si="38"/>
        <v>0.25239128441768788</v>
      </c>
      <c r="H69" s="16">
        <f t="shared" si="39"/>
        <v>2</v>
      </c>
      <c r="I69" s="15">
        <f t="shared" si="40"/>
        <v>2.7313419755461279E-2</v>
      </c>
      <c r="J69" s="16">
        <f t="shared" si="41"/>
        <v>25</v>
      </c>
      <c r="K69" s="24">
        <v>21976</v>
      </c>
      <c r="L69" s="15">
        <f t="shared" si="42"/>
        <v>1.2112840790774045E-2</v>
      </c>
      <c r="M69" s="17">
        <f t="shared" si="43"/>
        <v>34</v>
      </c>
      <c r="N69" s="15">
        <f t="shared" si="44"/>
        <v>0.44347580417322519</v>
      </c>
      <c r="O69" s="17">
        <f t="shared" si="45"/>
        <v>60</v>
      </c>
      <c r="P69" s="25">
        <v>4</v>
      </c>
      <c r="Q69" s="14">
        <f t="shared" si="46"/>
        <v>453569</v>
      </c>
      <c r="R69" s="15">
        <f t="shared" si="47"/>
        <v>8.7569917368583536E-2</v>
      </c>
      <c r="S69" s="18">
        <f t="shared" si="48"/>
        <v>8.7569917368583536E-2</v>
      </c>
      <c r="T69" s="17">
        <f t="shared" si="49"/>
        <v>2</v>
      </c>
      <c r="U69" s="14">
        <v>2533</v>
      </c>
      <c r="V69" s="16">
        <f t="shared" si="50"/>
        <v>26</v>
      </c>
      <c r="W69" s="21">
        <f t="shared" si="51"/>
        <v>215</v>
      </c>
      <c r="X69" s="19">
        <v>69</v>
      </c>
      <c r="Y69" s="22" t="str">
        <f t="shared" si="52"/>
        <v>+2</v>
      </c>
      <c r="Z69" s="19">
        <f t="shared" si="53"/>
        <v>67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</row>
    <row r="70" spans="1:242" s="1" customFormat="1" ht="27.75" x14ac:dyDescent="0.25">
      <c r="A70" s="13" t="s">
        <v>46</v>
      </c>
      <c r="B70" s="14">
        <v>193636</v>
      </c>
      <c r="C70" s="23">
        <v>12191</v>
      </c>
      <c r="D70" s="15">
        <f t="shared" si="36"/>
        <v>6.2958334194054819E-2</v>
      </c>
      <c r="E70" s="16">
        <f t="shared" si="37"/>
        <v>43</v>
      </c>
      <c r="F70" s="23">
        <v>8018</v>
      </c>
      <c r="G70" s="15">
        <f t="shared" si="38"/>
        <v>0.65769830202608481</v>
      </c>
      <c r="H70" s="16">
        <f t="shared" si="39"/>
        <v>44</v>
      </c>
      <c r="I70" s="15">
        <f t="shared" si="40"/>
        <v>4.1407589497820654E-2</v>
      </c>
      <c r="J70" s="16">
        <f t="shared" si="41"/>
        <v>46</v>
      </c>
      <c r="K70" s="24">
        <v>2712</v>
      </c>
      <c r="L70" s="15">
        <f t="shared" si="42"/>
        <v>1.4005660104526018E-2</v>
      </c>
      <c r="M70" s="17">
        <f t="shared" si="43"/>
        <v>38</v>
      </c>
      <c r="N70" s="15">
        <f t="shared" si="44"/>
        <v>0.33823896233474682</v>
      </c>
      <c r="O70" s="17">
        <f t="shared" si="45"/>
        <v>17</v>
      </c>
      <c r="P70" s="26">
        <v>2</v>
      </c>
      <c r="Q70" s="14">
        <f t="shared" si="46"/>
        <v>96818</v>
      </c>
      <c r="R70" s="15">
        <f t="shared" si="47"/>
        <v>1.8692512627167025E-2</v>
      </c>
      <c r="S70" s="18">
        <f t="shared" si="48"/>
        <v>1.8692512627167025E-2</v>
      </c>
      <c r="T70" s="17">
        <f t="shared" si="49"/>
        <v>11</v>
      </c>
      <c r="U70" s="14">
        <v>626</v>
      </c>
      <c r="V70" s="16">
        <f t="shared" si="50"/>
        <v>8</v>
      </c>
      <c r="W70" s="21">
        <f t="shared" si="51"/>
        <v>207</v>
      </c>
      <c r="X70" s="19">
        <v>72</v>
      </c>
      <c r="Y70" s="22" t="str">
        <f t="shared" si="52"/>
        <v>+4</v>
      </c>
      <c r="Z70" s="19">
        <f t="shared" si="53"/>
        <v>68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</row>
    <row r="71" spans="1:242" s="1" customFormat="1" ht="27.75" x14ac:dyDescent="0.25">
      <c r="A71" s="13" t="s">
        <v>38</v>
      </c>
      <c r="B71" s="14">
        <v>149031</v>
      </c>
      <c r="C71" s="23">
        <v>7231</v>
      </c>
      <c r="D71" s="15">
        <f t="shared" si="36"/>
        <v>4.8520106555012044E-2</v>
      </c>
      <c r="E71" s="16">
        <f t="shared" si="37"/>
        <v>33</v>
      </c>
      <c r="F71" s="23">
        <v>3718</v>
      </c>
      <c r="G71" s="15">
        <f t="shared" si="38"/>
        <v>0.51417507951873875</v>
      </c>
      <c r="H71" s="16">
        <f t="shared" si="39"/>
        <v>20</v>
      </c>
      <c r="I71" s="15">
        <f t="shared" si="40"/>
        <v>2.4947829646180995E-2</v>
      </c>
      <c r="J71" s="16">
        <f t="shared" si="41"/>
        <v>18</v>
      </c>
      <c r="K71" s="24">
        <v>1400</v>
      </c>
      <c r="L71" s="15">
        <f t="shared" si="42"/>
        <v>9.3940186940972021E-3</v>
      </c>
      <c r="M71" s="17">
        <f t="shared" si="43"/>
        <v>13</v>
      </c>
      <c r="N71" s="15">
        <f t="shared" si="44"/>
        <v>0.37654653039268426</v>
      </c>
      <c r="O71" s="17">
        <f t="shared" si="45"/>
        <v>28</v>
      </c>
      <c r="P71" s="25">
        <v>14</v>
      </c>
      <c r="Q71" s="14">
        <f t="shared" si="46"/>
        <v>10646</v>
      </c>
      <c r="R71" s="15">
        <f t="shared" si="47"/>
        <v>2.0554079760872995E-3</v>
      </c>
      <c r="S71" s="18">
        <f t="shared" si="48"/>
        <v>2.0554079760872995E-3</v>
      </c>
      <c r="T71" s="17">
        <f t="shared" si="49"/>
        <v>83</v>
      </c>
      <c r="U71" s="14">
        <v>845</v>
      </c>
      <c r="V71" s="16">
        <f t="shared" si="50"/>
        <v>11</v>
      </c>
      <c r="W71" s="21">
        <f t="shared" si="51"/>
        <v>206</v>
      </c>
      <c r="X71" s="19">
        <v>61</v>
      </c>
      <c r="Y71" s="22">
        <f t="shared" si="52"/>
        <v>-8</v>
      </c>
      <c r="Z71" s="19">
        <f t="shared" si="53"/>
        <v>69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</row>
    <row r="72" spans="1:242" s="1" customFormat="1" ht="27.75" x14ac:dyDescent="0.25">
      <c r="A72" s="13" t="s">
        <v>49</v>
      </c>
      <c r="B72" s="14">
        <v>975616</v>
      </c>
      <c r="C72" s="23">
        <v>30094</v>
      </c>
      <c r="D72" s="15">
        <f t="shared" si="36"/>
        <v>3.0846152584623459E-2</v>
      </c>
      <c r="E72" s="16">
        <f t="shared" si="37"/>
        <v>10</v>
      </c>
      <c r="F72" s="23">
        <v>21163</v>
      </c>
      <c r="G72" s="15">
        <f t="shared" si="38"/>
        <v>0.7032298797102412</v>
      </c>
      <c r="H72" s="16">
        <f t="shared" si="39"/>
        <v>54</v>
      </c>
      <c r="I72" s="15">
        <f t="shared" si="40"/>
        <v>2.16919361716085E-2</v>
      </c>
      <c r="J72" s="16">
        <f t="shared" si="41"/>
        <v>14</v>
      </c>
      <c r="K72" s="24">
        <v>10577</v>
      </c>
      <c r="L72" s="15">
        <f t="shared" si="42"/>
        <v>1.0841355615324061E-2</v>
      </c>
      <c r="M72" s="17">
        <f t="shared" si="43"/>
        <v>25</v>
      </c>
      <c r="N72" s="15">
        <f t="shared" si="44"/>
        <v>0.49978736474034874</v>
      </c>
      <c r="O72" s="17">
        <f t="shared" si="45"/>
        <v>74</v>
      </c>
      <c r="P72" s="25">
        <v>11</v>
      </c>
      <c r="Q72" s="14">
        <f t="shared" si="46"/>
        <v>88693</v>
      </c>
      <c r="R72" s="15">
        <f t="shared" si="47"/>
        <v>1.7123830511282252E-2</v>
      </c>
      <c r="S72" s="18">
        <f t="shared" si="48"/>
        <v>1.7123830511282252E-2</v>
      </c>
      <c r="T72" s="17">
        <f t="shared" si="49"/>
        <v>14</v>
      </c>
      <c r="U72" s="14">
        <v>1253</v>
      </c>
      <c r="V72" s="16">
        <f t="shared" si="50"/>
        <v>15</v>
      </c>
      <c r="W72" s="21">
        <f t="shared" si="51"/>
        <v>206</v>
      </c>
      <c r="X72" s="19">
        <v>73</v>
      </c>
      <c r="Y72" s="22" t="str">
        <f t="shared" si="52"/>
        <v>+4</v>
      </c>
      <c r="Z72" s="19">
        <f t="shared" si="53"/>
        <v>69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</row>
    <row r="73" spans="1:242" s="1" customFormat="1" ht="27.75" x14ac:dyDescent="0.25">
      <c r="A73" s="13" t="s">
        <v>62</v>
      </c>
      <c r="B73" s="14">
        <v>253145</v>
      </c>
      <c r="C73" s="23">
        <v>19889</v>
      </c>
      <c r="D73" s="15">
        <f t="shared" si="36"/>
        <v>7.8567619348594672E-2</v>
      </c>
      <c r="E73" s="16">
        <f t="shared" si="37"/>
        <v>50</v>
      </c>
      <c r="F73" s="23">
        <v>7223</v>
      </c>
      <c r="G73" s="15">
        <f t="shared" si="38"/>
        <v>0.36316556890743629</v>
      </c>
      <c r="H73" s="16">
        <f t="shared" si="39"/>
        <v>8</v>
      </c>
      <c r="I73" s="15">
        <f t="shared" si="40"/>
        <v>2.8533054178435283E-2</v>
      </c>
      <c r="J73" s="16">
        <f t="shared" si="41"/>
        <v>27</v>
      </c>
      <c r="K73" s="24">
        <v>3591</v>
      </c>
      <c r="L73" s="15">
        <f t="shared" si="42"/>
        <v>1.4185545833415631E-2</v>
      </c>
      <c r="M73" s="17">
        <f t="shared" si="43"/>
        <v>40</v>
      </c>
      <c r="N73" s="15">
        <f t="shared" si="44"/>
        <v>0.49716184410909592</v>
      </c>
      <c r="O73" s="17">
        <f t="shared" si="45"/>
        <v>73</v>
      </c>
      <c r="P73" s="26">
        <v>0</v>
      </c>
      <c r="Q73" s="14">
        <f t="shared" si="46"/>
        <v>0</v>
      </c>
      <c r="R73" s="15">
        <f t="shared" si="47"/>
        <v>0</v>
      </c>
      <c r="S73" s="18">
        <f t="shared" si="48"/>
        <v>1</v>
      </c>
      <c r="T73" s="17">
        <f t="shared" si="49"/>
        <v>0</v>
      </c>
      <c r="U73" s="14">
        <v>558</v>
      </c>
      <c r="V73" s="16">
        <f t="shared" si="50"/>
        <v>6</v>
      </c>
      <c r="W73" s="21">
        <f t="shared" si="51"/>
        <v>204</v>
      </c>
      <c r="X73" s="19">
        <v>67</v>
      </c>
      <c r="Y73" s="22">
        <f t="shared" si="52"/>
        <v>-4</v>
      </c>
      <c r="Z73" s="19">
        <f t="shared" si="53"/>
        <v>71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</row>
    <row r="74" spans="1:242" s="1" customFormat="1" ht="27.75" x14ac:dyDescent="0.25">
      <c r="A74" s="13" t="s">
        <v>5</v>
      </c>
      <c r="B74" s="14">
        <v>2589902</v>
      </c>
      <c r="C74" s="23">
        <v>112624</v>
      </c>
      <c r="D74" s="15">
        <f t="shared" si="36"/>
        <v>4.3485815293397199E-2</v>
      </c>
      <c r="E74" s="16">
        <f t="shared" si="37"/>
        <v>24</v>
      </c>
      <c r="F74" s="23">
        <v>61093</v>
      </c>
      <c r="G74" s="15">
        <f t="shared" si="38"/>
        <v>0.5424509873561586</v>
      </c>
      <c r="H74" s="16">
        <f t="shared" si="39"/>
        <v>24</v>
      </c>
      <c r="I74" s="15">
        <f t="shared" si="40"/>
        <v>2.3588923441890852E-2</v>
      </c>
      <c r="J74" s="16">
        <f t="shared" si="41"/>
        <v>15</v>
      </c>
      <c r="K74" s="24">
        <v>24430</v>
      </c>
      <c r="L74" s="15">
        <f t="shared" si="42"/>
        <v>9.4327893487861705E-3</v>
      </c>
      <c r="M74" s="17">
        <f t="shared" si="43"/>
        <v>14</v>
      </c>
      <c r="N74" s="15">
        <f t="shared" si="44"/>
        <v>0.39988214689080581</v>
      </c>
      <c r="O74" s="17">
        <f t="shared" si="45"/>
        <v>40</v>
      </c>
      <c r="P74" s="25">
        <v>34</v>
      </c>
      <c r="Q74" s="14">
        <f t="shared" si="46"/>
        <v>76174</v>
      </c>
      <c r="R74" s="15">
        <f t="shared" si="47"/>
        <v>1.4706805107126991E-2</v>
      </c>
      <c r="S74" s="18">
        <f t="shared" si="48"/>
        <v>1.4706805107126991E-2</v>
      </c>
      <c r="T74" s="17">
        <f t="shared" si="49"/>
        <v>19</v>
      </c>
      <c r="U74" s="14">
        <v>7792</v>
      </c>
      <c r="V74" s="16">
        <f t="shared" si="50"/>
        <v>68</v>
      </c>
      <c r="W74" s="21">
        <f t="shared" si="51"/>
        <v>204</v>
      </c>
      <c r="X74" s="19">
        <v>67</v>
      </c>
      <c r="Y74" s="22">
        <f t="shared" si="52"/>
        <v>-4</v>
      </c>
      <c r="Z74" s="19">
        <f t="shared" si="53"/>
        <v>71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</row>
    <row r="75" spans="1:242" s="1" customFormat="1" ht="27.75" x14ac:dyDescent="0.25">
      <c r="A75" s="13" t="s">
        <v>47</v>
      </c>
      <c r="B75" s="14">
        <v>2172073</v>
      </c>
      <c r="C75" s="23">
        <v>87138</v>
      </c>
      <c r="D75" s="15">
        <f t="shared" si="36"/>
        <v>4.0117436200348702E-2</v>
      </c>
      <c r="E75" s="16">
        <f t="shared" si="37"/>
        <v>15</v>
      </c>
      <c r="F75" s="23">
        <v>46609</v>
      </c>
      <c r="G75" s="15">
        <f t="shared" si="38"/>
        <v>0.53488719043356514</v>
      </c>
      <c r="H75" s="16">
        <f t="shared" si="39"/>
        <v>23</v>
      </c>
      <c r="I75" s="15">
        <f t="shared" si="40"/>
        <v>2.1458302736602316E-2</v>
      </c>
      <c r="J75" s="16">
        <f t="shared" si="41"/>
        <v>13</v>
      </c>
      <c r="K75" s="24">
        <v>21271</v>
      </c>
      <c r="L75" s="15">
        <f t="shared" si="42"/>
        <v>9.7929489478484379E-3</v>
      </c>
      <c r="M75" s="17">
        <f t="shared" si="43"/>
        <v>17</v>
      </c>
      <c r="N75" s="15">
        <f t="shared" si="44"/>
        <v>0.45637108712909524</v>
      </c>
      <c r="O75" s="17">
        <f t="shared" si="45"/>
        <v>62</v>
      </c>
      <c r="P75" s="25">
        <v>28.15</v>
      </c>
      <c r="Q75" s="14">
        <f t="shared" si="46"/>
        <v>77161</v>
      </c>
      <c r="R75" s="15">
        <f t="shared" si="47"/>
        <v>1.4897363783850471E-2</v>
      </c>
      <c r="S75" s="18">
        <f t="shared" si="48"/>
        <v>1.4897363783850471E-2</v>
      </c>
      <c r="T75" s="17">
        <f t="shared" si="49"/>
        <v>18</v>
      </c>
      <c r="U75" s="14">
        <v>4930</v>
      </c>
      <c r="V75" s="16">
        <f t="shared" si="50"/>
        <v>54</v>
      </c>
      <c r="W75" s="21">
        <f t="shared" si="51"/>
        <v>202</v>
      </c>
      <c r="X75" s="19">
        <v>75</v>
      </c>
      <c r="Y75" s="22" t="str">
        <f t="shared" si="52"/>
        <v>+2</v>
      </c>
      <c r="Z75" s="19">
        <f t="shared" si="53"/>
        <v>73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</row>
    <row r="76" spans="1:242" s="1" customFormat="1" ht="27.75" x14ac:dyDescent="0.25">
      <c r="A76" s="13" t="s">
        <v>8</v>
      </c>
      <c r="B76" s="14">
        <v>3007451</v>
      </c>
      <c r="C76" s="23">
        <v>136150</v>
      </c>
      <c r="D76" s="15">
        <f t="shared" si="36"/>
        <v>4.5270895519162239E-2</v>
      </c>
      <c r="E76" s="16">
        <f t="shared" si="37"/>
        <v>27</v>
      </c>
      <c r="F76" s="23">
        <v>77560</v>
      </c>
      <c r="G76" s="15">
        <f t="shared" si="38"/>
        <v>0.56966580976863757</v>
      </c>
      <c r="H76" s="16">
        <f t="shared" si="39"/>
        <v>29</v>
      </c>
      <c r="I76" s="15">
        <f t="shared" si="40"/>
        <v>2.5789281354874943E-2</v>
      </c>
      <c r="J76" s="16">
        <f t="shared" si="41"/>
        <v>21</v>
      </c>
      <c r="K76" s="24">
        <v>26304</v>
      </c>
      <c r="L76" s="15">
        <f t="shared" si="42"/>
        <v>8.7462771629529465E-3</v>
      </c>
      <c r="M76" s="17">
        <f t="shared" si="43"/>
        <v>9</v>
      </c>
      <c r="N76" s="15">
        <f t="shared" si="44"/>
        <v>0.33914388860237238</v>
      </c>
      <c r="O76" s="17">
        <f t="shared" si="45"/>
        <v>19</v>
      </c>
      <c r="P76" s="25">
        <v>54.5</v>
      </c>
      <c r="Q76" s="14">
        <f t="shared" si="46"/>
        <v>55183</v>
      </c>
      <c r="R76" s="15">
        <f t="shared" si="47"/>
        <v>1.0654102793953169E-2</v>
      </c>
      <c r="S76" s="18">
        <f t="shared" si="48"/>
        <v>1.0654102793953169E-2</v>
      </c>
      <c r="T76" s="17">
        <f t="shared" si="49"/>
        <v>26</v>
      </c>
      <c r="U76" s="14">
        <v>7027</v>
      </c>
      <c r="V76" s="16">
        <f t="shared" si="50"/>
        <v>66</v>
      </c>
      <c r="W76" s="21">
        <f t="shared" si="51"/>
        <v>197</v>
      </c>
      <c r="X76" s="19">
        <v>71</v>
      </c>
      <c r="Y76" s="22">
        <f t="shared" si="52"/>
        <v>-3</v>
      </c>
      <c r="Z76" s="19">
        <f t="shared" si="53"/>
        <v>74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</row>
    <row r="77" spans="1:242" s="1" customFormat="1" ht="27.75" x14ac:dyDescent="0.25">
      <c r="A77" s="20" t="s">
        <v>61</v>
      </c>
      <c r="B77" s="14">
        <v>1774058</v>
      </c>
      <c r="C77" s="23">
        <v>41970</v>
      </c>
      <c r="D77" s="15">
        <f t="shared" si="36"/>
        <v>2.3657625624415889E-2</v>
      </c>
      <c r="E77" s="16">
        <f t="shared" si="37"/>
        <v>3</v>
      </c>
      <c r="F77" s="23">
        <v>33114</v>
      </c>
      <c r="G77" s="15">
        <f t="shared" si="38"/>
        <v>0.78899213724088635</v>
      </c>
      <c r="H77" s="16">
        <f t="shared" si="39"/>
        <v>64</v>
      </c>
      <c r="I77" s="15">
        <f t="shared" si="40"/>
        <v>1.8665680603452649E-2</v>
      </c>
      <c r="J77" s="16">
        <f t="shared" si="41"/>
        <v>5</v>
      </c>
      <c r="K77" s="24">
        <v>10246</v>
      </c>
      <c r="L77" s="15">
        <f t="shared" si="42"/>
        <v>5.7754594269183984E-3</v>
      </c>
      <c r="M77" s="17">
        <f t="shared" si="43"/>
        <v>2</v>
      </c>
      <c r="N77" s="15">
        <f t="shared" si="44"/>
        <v>0.30941595699704055</v>
      </c>
      <c r="O77" s="17">
        <f t="shared" si="45"/>
        <v>12</v>
      </c>
      <c r="P77" s="25">
        <v>48.5</v>
      </c>
      <c r="Q77" s="14">
        <f t="shared" si="46"/>
        <v>36579</v>
      </c>
      <c r="R77" s="15">
        <f t="shared" si="47"/>
        <v>7.0622551528552813E-3</v>
      </c>
      <c r="S77" s="18">
        <f t="shared" si="48"/>
        <v>7.0622551528552813E-3</v>
      </c>
      <c r="T77" s="17">
        <f t="shared" si="49"/>
        <v>44</v>
      </c>
      <c r="U77" s="14">
        <v>7014</v>
      </c>
      <c r="V77" s="16">
        <f t="shared" si="50"/>
        <v>65</v>
      </c>
      <c r="W77" s="21">
        <f t="shared" si="51"/>
        <v>195</v>
      </c>
      <c r="X77" s="19">
        <v>74</v>
      </c>
      <c r="Y77" s="22">
        <f t="shared" si="52"/>
        <v>-1</v>
      </c>
      <c r="Z77" s="19">
        <f t="shared" si="53"/>
        <v>75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</row>
    <row r="78" spans="1:242" s="1" customFormat="1" ht="27.75" x14ac:dyDescent="0.25">
      <c r="A78" s="13" t="s">
        <v>22</v>
      </c>
      <c r="B78" s="14">
        <v>1131598</v>
      </c>
      <c r="C78" s="23">
        <v>42969</v>
      </c>
      <c r="D78" s="15">
        <f t="shared" si="36"/>
        <v>3.7971965309235259E-2</v>
      </c>
      <c r="E78" s="16">
        <f t="shared" si="37"/>
        <v>12</v>
      </c>
      <c r="F78" s="23">
        <v>20779</v>
      </c>
      <c r="G78" s="15">
        <f t="shared" si="38"/>
        <v>0.48358118643673348</v>
      </c>
      <c r="H78" s="16">
        <f t="shared" si="39"/>
        <v>18</v>
      </c>
      <c r="I78" s="15">
        <f t="shared" si="40"/>
        <v>1.836252803557447E-2</v>
      </c>
      <c r="J78" s="16">
        <f t="shared" si="41"/>
        <v>4</v>
      </c>
      <c r="K78" s="24">
        <v>11530</v>
      </c>
      <c r="L78" s="15">
        <f t="shared" si="42"/>
        <v>1.0189130769054028E-2</v>
      </c>
      <c r="M78" s="17">
        <f t="shared" si="43"/>
        <v>21</v>
      </c>
      <c r="N78" s="15">
        <f t="shared" si="44"/>
        <v>0.55488714567592279</v>
      </c>
      <c r="O78" s="17">
        <f t="shared" si="45"/>
        <v>83</v>
      </c>
      <c r="P78" s="25">
        <v>12</v>
      </c>
      <c r="Q78" s="14">
        <f t="shared" si="46"/>
        <v>94300</v>
      </c>
      <c r="R78" s="15">
        <f t="shared" si="47"/>
        <v>1.8206365972668826E-2</v>
      </c>
      <c r="S78" s="18">
        <f t="shared" si="48"/>
        <v>1.8206365972668826E-2</v>
      </c>
      <c r="T78" s="17">
        <f t="shared" si="49"/>
        <v>13</v>
      </c>
      <c r="U78" s="14">
        <v>3427</v>
      </c>
      <c r="V78" s="16">
        <f t="shared" si="50"/>
        <v>34</v>
      </c>
      <c r="W78" s="21">
        <f t="shared" si="51"/>
        <v>185</v>
      </c>
      <c r="X78" s="19">
        <v>77</v>
      </c>
      <c r="Y78" s="22" t="str">
        <f t="shared" si="52"/>
        <v>+1</v>
      </c>
      <c r="Z78" s="19">
        <f t="shared" si="53"/>
        <v>76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</row>
    <row r="79" spans="1:242" s="1" customFormat="1" ht="27.75" x14ac:dyDescent="0.25">
      <c r="A79" s="20" t="s">
        <v>58</v>
      </c>
      <c r="B79" s="14">
        <v>2352036</v>
      </c>
      <c r="C79" s="23">
        <v>160537</v>
      </c>
      <c r="D79" s="15">
        <f t="shared" si="36"/>
        <v>6.8254482499417526E-2</v>
      </c>
      <c r="E79" s="16">
        <f t="shared" si="37"/>
        <v>46</v>
      </c>
      <c r="F79" s="23">
        <v>55525</v>
      </c>
      <c r="G79" s="15">
        <f t="shared" si="38"/>
        <v>0.34587042239483734</v>
      </c>
      <c r="H79" s="16">
        <f t="shared" si="39"/>
        <v>7</v>
      </c>
      <c r="I79" s="15">
        <f t="shared" si="40"/>
        <v>2.3607206692414572E-2</v>
      </c>
      <c r="J79" s="16">
        <f t="shared" si="41"/>
        <v>16</v>
      </c>
      <c r="K79" s="24">
        <v>22809</v>
      </c>
      <c r="L79" s="15">
        <f t="shared" si="42"/>
        <v>9.6975556496584243E-3</v>
      </c>
      <c r="M79" s="17">
        <f t="shared" si="43"/>
        <v>16</v>
      </c>
      <c r="N79" s="15">
        <f t="shared" si="44"/>
        <v>0.41078793336334984</v>
      </c>
      <c r="O79" s="17">
        <f t="shared" si="45"/>
        <v>43</v>
      </c>
      <c r="P79" s="25">
        <v>13</v>
      </c>
      <c r="Q79" s="14">
        <f t="shared" si="46"/>
        <v>180926</v>
      </c>
      <c r="R79" s="15">
        <f t="shared" si="47"/>
        <v>3.4931123753669989E-2</v>
      </c>
      <c r="S79" s="18">
        <f t="shared" si="48"/>
        <v>3.4931123753669989E-2</v>
      </c>
      <c r="T79" s="17">
        <f t="shared" si="49"/>
        <v>7</v>
      </c>
      <c r="U79" s="14">
        <v>4487</v>
      </c>
      <c r="V79" s="16">
        <f t="shared" si="50"/>
        <v>47</v>
      </c>
      <c r="W79" s="21">
        <f t="shared" si="51"/>
        <v>182</v>
      </c>
      <c r="X79" s="19">
        <v>76</v>
      </c>
      <c r="Y79" s="22">
        <f t="shared" si="52"/>
        <v>-1</v>
      </c>
      <c r="Z79" s="19">
        <f t="shared" si="53"/>
        <v>77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</row>
    <row r="80" spans="1:242" s="1" customFormat="1" ht="27.75" x14ac:dyDescent="0.25">
      <c r="A80" s="13" t="s">
        <v>6</v>
      </c>
      <c r="B80" s="14">
        <v>1247780</v>
      </c>
      <c r="C80" s="23">
        <v>227416</v>
      </c>
      <c r="D80" s="15">
        <f t="shared" si="36"/>
        <v>0.18225648752183879</v>
      </c>
      <c r="E80" s="16">
        <f t="shared" si="37"/>
        <v>84</v>
      </c>
      <c r="F80" s="23">
        <v>41018</v>
      </c>
      <c r="G80" s="15">
        <f t="shared" si="38"/>
        <v>0.18036549759031906</v>
      </c>
      <c r="H80" s="16">
        <f t="shared" si="39"/>
        <v>1</v>
      </c>
      <c r="I80" s="15">
        <f t="shared" si="40"/>
        <v>3.2872782060940228E-2</v>
      </c>
      <c r="J80" s="16">
        <f t="shared" si="41"/>
        <v>38</v>
      </c>
      <c r="K80" s="24">
        <v>8763</v>
      </c>
      <c r="L80" s="15">
        <f t="shared" si="42"/>
        <v>7.0228726217762749E-3</v>
      </c>
      <c r="M80" s="17">
        <f t="shared" si="43"/>
        <v>6</v>
      </c>
      <c r="N80" s="15">
        <f t="shared" si="44"/>
        <v>0.21363791506168023</v>
      </c>
      <c r="O80" s="17">
        <f t="shared" si="45"/>
        <v>2</v>
      </c>
      <c r="P80" s="25">
        <v>35</v>
      </c>
      <c r="Q80" s="14">
        <f t="shared" si="46"/>
        <v>35651</v>
      </c>
      <c r="R80" s="15">
        <f t="shared" si="47"/>
        <v>6.8830875216502269E-3</v>
      </c>
      <c r="S80" s="18">
        <f t="shared" si="48"/>
        <v>6.8830875216502269E-3</v>
      </c>
      <c r="T80" s="17">
        <f t="shared" si="49"/>
        <v>47</v>
      </c>
      <c r="U80" s="14">
        <v>397</v>
      </c>
      <c r="V80" s="16">
        <f t="shared" si="50"/>
        <v>1</v>
      </c>
      <c r="W80" s="21">
        <f t="shared" si="51"/>
        <v>179</v>
      </c>
      <c r="X80" s="19">
        <v>78</v>
      </c>
      <c r="Y80" s="22">
        <f t="shared" si="52"/>
        <v>0</v>
      </c>
      <c r="Z80" s="19">
        <f t="shared" si="53"/>
        <v>78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</row>
    <row r="81" spans="1:242" s="1" customFormat="1" ht="27.75" x14ac:dyDescent="0.25">
      <c r="A81" s="13" t="s">
        <v>53</v>
      </c>
      <c r="B81" s="14">
        <v>1797538</v>
      </c>
      <c r="C81" s="23">
        <v>73134</v>
      </c>
      <c r="D81" s="15">
        <f t="shared" si="36"/>
        <v>4.0685648926476102E-2</v>
      </c>
      <c r="E81" s="16">
        <f t="shared" si="37"/>
        <v>16</v>
      </c>
      <c r="F81" s="23">
        <v>45159</v>
      </c>
      <c r="G81" s="15">
        <f t="shared" si="38"/>
        <v>0.61748297645418004</v>
      </c>
      <c r="H81" s="16">
        <f t="shared" si="39"/>
        <v>36</v>
      </c>
      <c r="I81" s="15">
        <f t="shared" si="40"/>
        <v>2.5122695598090276E-2</v>
      </c>
      <c r="J81" s="16">
        <f t="shared" si="41"/>
        <v>19</v>
      </c>
      <c r="K81" s="24">
        <v>15856</v>
      </c>
      <c r="L81" s="15">
        <f t="shared" si="42"/>
        <v>8.8209539937403273E-3</v>
      </c>
      <c r="M81" s="17">
        <f t="shared" si="43"/>
        <v>10</v>
      </c>
      <c r="N81" s="15">
        <f t="shared" si="44"/>
        <v>0.35111494940100535</v>
      </c>
      <c r="O81" s="17">
        <f t="shared" si="45"/>
        <v>22</v>
      </c>
      <c r="P81" s="25">
        <v>40.380000000000003</v>
      </c>
      <c r="Q81" s="14">
        <f t="shared" si="46"/>
        <v>44516</v>
      </c>
      <c r="R81" s="15">
        <f t="shared" si="47"/>
        <v>8.5946403779355827E-3</v>
      </c>
      <c r="S81" s="18">
        <f t="shared" si="48"/>
        <v>8.5946403779355827E-3</v>
      </c>
      <c r="T81" s="17">
        <f t="shared" si="49"/>
        <v>34</v>
      </c>
      <c r="U81" s="14">
        <v>3626</v>
      </c>
      <c r="V81" s="16">
        <f t="shared" si="50"/>
        <v>36</v>
      </c>
      <c r="W81" s="21">
        <f t="shared" si="51"/>
        <v>173</v>
      </c>
      <c r="X81" s="19">
        <v>80</v>
      </c>
      <c r="Y81" s="22" t="str">
        <f t="shared" si="52"/>
        <v>+1</v>
      </c>
      <c r="Z81" s="19">
        <f t="shared" si="53"/>
        <v>79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</row>
    <row r="82" spans="1:242" s="1" customFormat="1" ht="27.75" x14ac:dyDescent="0.25">
      <c r="A82" s="13" t="s">
        <v>19</v>
      </c>
      <c r="B82" s="14">
        <v>1161053</v>
      </c>
      <c r="C82" s="23">
        <v>48244</v>
      </c>
      <c r="D82" s="15">
        <f t="shared" si="36"/>
        <v>4.1551936044263271E-2</v>
      </c>
      <c r="E82" s="16">
        <f t="shared" si="37"/>
        <v>18</v>
      </c>
      <c r="F82" s="23">
        <v>20549</v>
      </c>
      <c r="G82" s="15">
        <f t="shared" si="38"/>
        <v>0.42593897686758975</v>
      </c>
      <c r="H82" s="16">
        <f t="shared" si="39"/>
        <v>11</v>
      </c>
      <c r="I82" s="15">
        <f t="shared" si="40"/>
        <v>1.7698589125561021E-2</v>
      </c>
      <c r="J82" s="16">
        <f t="shared" si="41"/>
        <v>3</v>
      </c>
      <c r="K82" s="24">
        <v>8140</v>
      </c>
      <c r="L82" s="15">
        <f t="shared" si="42"/>
        <v>7.0108771950978983E-3</v>
      </c>
      <c r="M82" s="17">
        <f t="shared" si="43"/>
        <v>5</v>
      </c>
      <c r="N82" s="15">
        <f t="shared" si="44"/>
        <v>0.39612633218161469</v>
      </c>
      <c r="O82" s="17">
        <f t="shared" si="45"/>
        <v>38</v>
      </c>
      <c r="P82" s="25">
        <v>23.5</v>
      </c>
      <c r="Q82" s="14">
        <f t="shared" si="46"/>
        <v>49407</v>
      </c>
      <c r="R82" s="15">
        <f t="shared" si="47"/>
        <v>9.5389387445561896E-3</v>
      </c>
      <c r="S82" s="18">
        <f t="shared" si="48"/>
        <v>9.5389387445561896E-3</v>
      </c>
      <c r="T82" s="17">
        <f t="shared" si="49"/>
        <v>31</v>
      </c>
      <c r="U82" s="14">
        <v>4899</v>
      </c>
      <c r="V82" s="16">
        <f t="shared" si="50"/>
        <v>53</v>
      </c>
      <c r="W82" s="21">
        <f t="shared" si="51"/>
        <v>159</v>
      </c>
      <c r="X82" s="19">
        <v>79</v>
      </c>
      <c r="Y82" s="22">
        <f t="shared" si="52"/>
        <v>-1</v>
      </c>
      <c r="Z82" s="19">
        <f t="shared" si="53"/>
        <v>80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</row>
    <row r="83" spans="1:242" s="1" customFormat="1" ht="27.75" x14ac:dyDescent="0.25">
      <c r="A83" s="20" t="s">
        <v>64</v>
      </c>
      <c r="B83" s="14">
        <v>405739</v>
      </c>
      <c r="C83" s="23">
        <v>6502</v>
      </c>
      <c r="D83" s="15">
        <f t="shared" si="36"/>
        <v>1.6025080162370392E-2</v>
      </c>
      <c r="E83" s="16">
        <f t="shared" si="37"/>
        <v>1</v>
      </c>
      <c r="F83" s="23">
        <v>5702</v>
      </c>
      <c r="G83" s="15">
        <f t="shared" si="38"/>
        <v>0.87696093509689321</v>
      </c>
      <c r="H83" s="16">
        <f t="shared" si="39"/>
        <v>76</v>
      </c>
      <c r="I83" s="15">
        <f t="shared" si="40"/>
        <v>1.4053369284195013E-2</v>
      </c>
      <c r="J83" s="16">
        <f t="shared" si="41"/>
        <v>2</v>
      </c>
      <c r="K83" s="24">
        <v>2480</v>
      </c>
      <c r="L83" s="15">
        <f t="shared" si="42"/>
        <v>6.1123037223436739E-3</v>
      </c>
      <c r="M83" s="17">
        <f t="shared" si="43"/>
        <v>4</v>
      </c>
      <c r="N83" s="15">
        <f t="shared" si="44"/>
        <v>0.43493511048754824</v>
      </c>
      <c r="O83" s="17">
        <f t="shared" si="45"/>
        <v>54</v>
      </c>
      <c r="P83" s="26">
        <v>1</v>
      </c>
      <c r="Q83" s="14">
        <f t="shared" si="46"/>
        <v>405739</v>
      </c>
      <c r="R83" s="15">
        <f t="shared" si="47"/>
        <v>7.8335447755935067E-2</v>
      </c>
      <c r="S83" s="18">
        <f t="shared" si="48"/>
        <v>7.8335447755935067E-2</v>
      </c>
      <c r="T83" s="17">
        <f t="shared" si="49"/>
        <v>3</v>
      </c>
      <c r="U83" s="14">
        <v>1416</v>
      </c>
      <c r="V83" s="16">
        <f t="shared" si="50"/>
        <v>19</v>
      </c>
      <c r="W83" s="21">
        <f t="shared" si="51"/>
        <v>159</v>
      </c>
      <c r="X83" s="19">
        <v>81</v>
      </c>
      <c r="Y83" s="22" t="str">
        <f t="shared" si="52"/>
        <v>+1</v>
      </c>
      <c r="Z83" s="19">
        <f t="shared" si="53"/>
        <v>80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</row>
    <row r="84" spans="1:242" s="1" customFormat="1" ht="27.75" x14ac:dyDescent="0.25">
      <c r="A84" s="13" t="s">
        <v>31</v>
      </c>
      <c r="B84" s="14">
        <v>698938</v>
      </c>
      <c r="C84" s="23">
        <v>14061</v>
      </c>
      <c r="D84" s="15">
        <f t="shared" si="36"/>
        <v>2.0117664227728354E-2</v>
      </c>
      <c r="E84" s="16">
        <f t="shared" si="37"/>
        <v>2</v>
      </c>
      <c r="F84" s="23">
        <v>8734</v>
      </c>
      <c r="G84" s="15">
        <f t="shared" si="38"/>
        <v>0.62115070051916654</v>
      </c>
      <c r="H84" s="16">
        <f t="shared" si="39"/>
        <v>37</v>
      </c>
      <c r="I84" s="15">
        <f t="shared" si="40"/>
        <v>1.2496101227862844E-2</v>
      </c>
      <c r="J84" s="16">
        <f t="shared" si="41"/>
        <v>1</v>
      </c>
      <c r="K84" s="24">
        <v>4191</v>
      </c>
      <c r="L84" s="15">
        <f t="shared" si="42"/>
        <v>5.9962400098435053E-3</v>
      </c>
      <c r="M84" s="17">
        <f t="shared" si="43"/>
        <v>3</v>
      </c>
      <c r="N84" s="15">
        <f t="shared" si="44"/>
        <v>0.47984886649874053</v>
      </c>
      <c r="O84" s="17">
        <f t="shared" si="45"/>
        <v>68</v>
      </c>
      <c r="P84" s="25">
        <v>14</v>
      </c>
      <c r="Q84" s="14">
        <f t="shared" si="46"/>
        <v>49925</v>
      </c>
      <c r="R84" s="15">
        <f t="shared" si="47"/>
        <v>9.6389482628365976E-3</v>
      </c>
      <c r="S84" s="18">
        <f t="shared" si="48"/>
        <v>9.6389482628365976E-3</v>
      </c>
      <c r="T84" s="17">
        <f t="shared" si="49"/>
        <v>30</v>
      </c>
      <c r="U84" s="14">
        <v>1029</v>
      </c>
      <c r="V84" s="16">
        <f t="shared" si="50"/>
        <v>13</v>
      </c>
      <c r="W84" s="21">
        <f t="shared" si="51"/>
        <v>154</v>
      </c>
      <c r="X84" s="19">
        <v>83</v>
      </c>
      <c r="Y84" s="22" t="str">
        <f t="shared" si="52"/>
        <v>+1</v>
      </c>
      <c r="Z84" s="19">
        <f t="shared" si="53"/>
        <v>82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</row>
    <row r="85" spans="1:242" s="1" customFormat="1" ht="27.75" x14ac:dyDescent="0.25">
      <c r="A85" s="13" t="s">
        <v>75</v>
      </c>
      <c r="B85" s="14">
        <v>698913</v>
      </c>
      <c r="C85" s="23">
        <v>19841</v>
      </c>
      <c r="D85" s="15">
        <f t="shared" si="36"/>
        <v>2.8388368795543937E-2</v>
      </c>
      <c r="E85" s="16">
        <f t="shared" si="37"/>
        <v>9</v>
      </c>
      <c r="F85" s="23">
        <v>13203</v>
      </c>
      <c r="G85" s="15">
        <f t="shared" si="38"/>
        <v>0.66544024998739981</v>
      </c>
      <c r="H85" s="16">
        <f t="shared" si="39"/>
        <v>46</v>
      </c>
      <c r="I85" s="15">
        <f t="shared" si="40"/>
        <v>1.8890763228041257E-2</v>
      </c>
      <c r="J85" s="16">
        <f t="shared" si="41"/>
        <v>7</v>
      </c>
      <c r="K85" s="24">
        <v>4009</v>
      </c>
      <c r="L85" s="15">
        <f t="shared" si="42"/>
        <v>5.7360501235489969E-3</v>
      </c>
      <c r="M85" s="17">
        <f t="shared" si="43"/>
        <v>1</v>
      </c>
      <c r="N85" s="15">
        <f t="shared" si="44"/>
        <v>0.30364311141407258</v>
      </c>
      <c r="O85" s="17">
        <f t="shared" si="45"/>
        <v>10</v>
      </c>
      <c r="P85" s="25">
        <v>10</v>
      </c>
      <c r="Q85" s="14">
        <f t="shared" si="46"/>
        <v>69892</v>
      </c>
      <c r="R85" s="15">
        <f t="shared" si="47"/>
        <v>1.3493948362266911E-2</v>
      </c>
      <c r="S85" s="18">
        <f t="shared" si="48"/>
        <v>1.3493948362266911E-2</v>
      </c>
      <c r="T85" s="17">
        <f t="shared" si="49"/>
        <v>22</v>
      </c>
      <c r="U85" s="14">
        <v>4502</v>
      </c>
      <c r="V85" s="16">
        <f t="shared" si="50"/>
        <v>48</v>
      </c>
      <c r="W85" s="21">
        <f t="shared" si="51"/>
        <v>143</v>
      </c>
      <c r="X85" s="19">
        <v>84</v>
      </c>
      <c r="Y85" s="22" t="str">
        <f t="shared" si="52"/>
        <v>+1</v>
      </c>
      <c r="Z85" s="19">
        <f t="shared" si="53"/>
        <v>83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</row>
    <row r="86" spans="1:242" s="1" customFormat="1" ht="27.75" x14ac:dyDescent="0.25">
      <c r="A86" s="13" t="s">
        <v>2</v>
      </c>
      <c r="B86" s="14">
        <v>2747811</v>
      </c>
      <c r="C86" s="23">
        <v>192723</v>
      </c>
      <c r="D86" s="15">
        <f t="shared" si="36"/>
        <v>7.0136919897329189E-2</v>
      </c>
      <c r="E86" s="16">
        <f t="shared" si="37"/>
        <v>47</v>
      </c>
      <c r="F86" s="23">
        <v>58250</v>
      </c>
      <c r="G86" s="15">
        <f t="shared" si="38"/>
        <v>0.3022472668026131</v>
      </c>
      <c r="H86" s="16">
        <f t="shared" si="39"/>
        <v>4</v>
      </c>
      <c r="I86" s="15">
        <f t="shared" si="40"/>
        <v>2.1198692340921556E-2</v>
      </c>
      <c r="J86" s="16">
        <f t="shared" si="41"/>
        <v>12</v>
      </c>
      <c r="K86" s="24">
        <v>22438</v>
      </c>
      <c r="L86" s="15">
        <f t="shared" si="42"/>
        <v>8.1657726823278608E-3</v>
      </c>
      <c r="M86" s="17">
        <f t="shared" si="43"/>
        <v>8</v>
      </c>
      <c r="N86" s="15">
        <f t="shared" si="44"/>
        <v>0.38520171673819742</v>
      </c>
      <c r="O86" s="17">
        <f t="shared" si="45"/>
        <v>34</v>
      </c>
      <c r="P86" s="25">
        <v>7</v>
      </c>
      <c r="Q86" s="14">
        <f t="shared" si="46"/>
        <v>392545</v>
      </c>
      <c r="R86" s="15">
        <f t="shared" si="47"/>
        <v>7.5788101068306302E-2</v>
      </c>
      <c r="S86" s="18">
        <f t="shared" si="48"/>
        <v>7.5788101068306302E-2</v>
      </c>
      <c r="T86" s="17">
        <f t="shared" si="49"/>
        <v>4</v>
      </c>
      <c r="U86" s="14">
        <v>2486</v>
      </c>
      <c r="V86" s="16">
        <f t="shared" si="50"/>
        <v>25</v>
      </c>
      <c r="W86" s="21">
        <f t="shared" si="51"/>
        <v>134</v>
      </c>
      <c r="X86" s="19">
        <v>85</v>
      </c>
      <c r="Y86" s="22" t="str">
        <f t="shared" si="52"/>
        <v>+1</v>
      </c>
      <c r="Z86" s="19">
        <f t="shared" si="53"/>
        <v>84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</row>
    <row r="87" spans="1:242" ht="27.75" x14ac:dyDescent="0.25">
      <c r="A87" s="32" t="s">
        <v>4</v>
      </c>
      <c r="B87" s="33">
        <v>641727</v>
      </c>
      <c r="C87" s="34">
        <v>27296</v>
      </c>
      <c r="D87" s="35">
        <f t="shared" si="36"/>
        <v>4.2535221363601654E-2</v>
      </c>
      <c r="E87" s="36">
        <f t="shared" si="37"/>
        <v>22</v>
      </c>
      <c r="F87" s="34">
        <v>12092</v>
      </c>
      <c r="G87" s="35">
        <f t="shared" si="38"/>
        <v>0.44299531066822978</v>
      </c>
      <c r="H87" s="36">
        <f t="shared" si="39"/>
        <v>12</v>
      </c>
      <c r="I87" s="35">
        <f t="shared" si="40"/>
        <v>1.884290360231064E-2</v>
      </c>
      <c r="J87" s="36">
        <f t="shared" si="41"/>
        <v>6</v>
      </c>
      <c r="K87" s="37">
        <v>5742</v>
      </c>
      <c r="L87" s="35">
        <f t="shared" si="42"/>
        <v>8.9477301095325576E-3</v>
      </c>
      <c r="M87" s="38">
        <f t="shared" si="43"/>
        <v>11</v>
      </c>
      <c r="N87" s="35">
        <f t="shared" si="44"/>
        <v>0.4748594111809461</v>
      </c>
      <c r="O87" s="38">
        <f t="shared" si="45"/>
        <v>65</v>
      </c>
      <c r="P87" s="39">
        <v>3</v>
      </c>
      <c r="Q87" s="33">
        <f t="shared" si="46"/>
        <v>213909</v>
      </c>
      <c r="R87" s="35">
        <f t="shared" si="47"/>
        <v>4.1299104335605685E-2</v>
      </c>
      <c r="S87" s="40">
        <f t="shared" si="48"/>
        <v>4.1299104335605685E-2</v>
      </c>
      <c r="T87" s="38">
        <f t="shared" si="49"/>
        <v>5</v>
      </c>
      <c r="U87" s="33">
        <v>955</v>
      </c>
      <c r="V87" s="36">
        <f t="shared" si="50"/>
        <v>12</v>
      </c>
      <c r="W87" s="41">
        <f t="shared" si="51"/>
        <v>133</v>
      </c>
      <c r="X87" s="42">
        <v>82</v>
      </c>
      <c r="Y87" s="43">
        <f t="shared" si="52"/>
        <v>-3</v>
      </c>
      <c r="Z87" s="42">
        <f t="shared" si="53"/>
        <v>85</v>
      </c>
    </row>
  </sheetData>
  <autoFilter ref="A2:Z87">
    <sortState ref="A4:Z87">
      <sortCondition ref="Z2:Z87"/>
    </sortState>
  </autoFilter>
  <sortState ref="A3:Z87">
    <sortCondition ref="A3"/>
  </sortState>
  <mergeCells count="1">
    <mergeCell ref="A1:A2"/>
  </mergeCells>
  <phoneticPr fontId="19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3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E81E887F-B69A-4A32-81BC-990797FF8091}">
            <xm:f>NOT(ISERROR(SEARCH("-",Y3)))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F4A7ADB8-1868-4513-9062-A96BE045647C}">
            <xm:f>NOT(ISERROR(SEARCH("+",Y3)))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Y3:Y85 Y87</xm:sqref>
        </x14:conditionalFormatting>
        <x14:conditionalFormatting xmlns:xm="http://schemas.microsoft.com/office/excel/2006/main">
          <x14:cfRule type="containsText" priority="1" operator="containsText" id="{A1B18E14-2576-406B-8FA9-2EC331C86575}">
            <xm:f>NOT(ISERROR(SEARCH("-",Y86)))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42F6A501-7EBD-40A7-A4D0-967D2F075CA2}">
            <xm:f>NOT(ISERROR(SEARCH("+",Y86)))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Y86</xm:sqref>
        </x14:conditionalFormatting>
      </x14:conditionalFormattings>
    </ex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2019-08-20T06:17:29Z</dcterms:modified>
</cp:coreProperties>
</file>